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40" activeTab="0"/>
  </bookViews>
  <sheets>
    <sheet name="2022" sheetId="1" r:id="rId1"/>
    <sheet name="Sheet2" sheetId="2" r:id="rId2"/>
  </sheets>
  <definedNames>
    <definedName name="_xlnm._FilterDatabase" localSheetId="0" hidden="1">'2022'!$B$1:$B$314</definedName>
    <definedName name="_xlnm.Print_Area" localSheetId="0">'2022'!$A$1:$F$314</definedName>
    <definedName name="_xlnm.Print_Titles" localSheetId="0">'2022'!$10:$10</definedName>
  </definedNames>
  <calcPr fullCalcOnLoad="1"/>
</workbook>
</file>

<file path=xl/sharedStrings.xml><?xml version="1.0" encoding="utf-8"?>
<sst xmlns="http://schemas.openxmlformats.org/spreadsheetml/2006/main" count="309" uniqueCount="106">
  <si>
    <t>ОРИЕНТИРОВЪЧЕН  БАЛАНС</t>
  </si>
  <si>
    <t xml:space="preserve">на необходимите фиданки за залесяване и попълване </t>
  </si>
  <si>
    <t>№ по ред</t>
  </si>
  <si>
    <t>Дървесен вид</t>
  </si>
  <si>
    <t>Необходими фиданки, хил. бр.</t>
  </si>
  <si>
    <t>Недостигащи фиданки, хил. бр.</t>
  </si>
  <si>
    <t>Излишни фиданки, хил. бр.</t>
  </si>
  <si>
    <t>І. СЕМЕНИЩНИ ФИДАНКИ</t>
  </si>
  <si>
    <t>Бял бор</t>
  </si>
  <si>
    <t>Кестен обикновен</t>
  </si>
  <si>
    <t>Явор обикновен</t>
  </si>
  <si>
    <t>Дъб зимен</t>
  </si>
  <si>
    <t>Дъб червен</t>
  </si>
  <si>
    <t>Акация бяла</t>
  </si>
  <si>
    <t>Дъб цер</t>
  </si>
  <si>
    <t>Дъб летен</t>
  </si>
  <si>
    <t>Махалебка</t>
  </si>
  <si>
    <t>Дъб благун</t>
  </si>
  <si>
    <t>Върба бяла</t>
  </si>
  <si>
    <t>Бор черен</t>
  </si>
  <si>
    <t>Кедър атласки</t>
  </si>
  <si>
    <t>Джанка</t>
  </si>
  <si>
    <t>Киселица</t>
  </si>
  <si>
    <t>Кестен конски</t>
  </si>
  <si>
    <t>Дъб космат</t>
  </si>
  <si>
    <t>ІІІ. ВЕГЕТАТИВНИ ФИДАНКИ</t>
  </si>
  <si>
    <t>ІV. КОНТЕЙНЕРНИ ФИДАНКИ</t>
  </si>
  <si>
    <t>ОБЩО:</t>
  </si>
  <si>
    <t>ЮИДП - Сливен</t>
  </si>
  <si>
    <t>Произведени годни за залесяване фиданки, хил. бр.</t>
  </si>
  <si>
    <t>ИГЛОЛИСТНИ</t>
  </si>
  <si>
    <t>ШИРОКОЛИСТНИ</t>
  </si>
  <si>
    <t>ВСИЧКО:</t>
  </si>
  <si>
    <t>СЗДП - Враца</t>
  </si>
  <si>
    <t xml:space="preserve">Смърч обикновен </t>
  </si>
  <si>
    <t>Туя източна</t>
  </si>
  <si>
    <t>Бреза бяла</t>
  </si>
  <si>
    <t>Бук обикновен</t>
  </si>
  <si>
    <t>Липа сребролистна</t>
  </si>
  <si>
    <t>Офика</t>
  </si>
  <si>
    <t>Ясен полски</t>
  </si>
  <si>
    <t>I-37/61 (P. Triplo)</t>
  </si>
  <si>
    <t>СЦДП - Габрово</t>
  </si>
  <si>
    <t>ХРАСТИ</t>
  </si>
  <si>
    <t>Златен дъжд</t>
  </si>
  <si>
    <t>Птиче грозде</t>
  </si>
  <si>
    <t>ІІ. ПИКИРАНИ (ШКОЛУВАНИ) ФИДАНКИ</t>
  </si>
  <si>
    <t>ВСИЧКО</t>
  </si>
  <si>
    <t>Топола черна</t>
  </si>
  <si>
    <t>Орех обикновен</t>
  </si>
  <si>
    <t>СИДП - Шумен</t>
  </si>
  <si>
    <t>Гледичия тришипна</t>
  </si>
  <si>
    <t>Платан източен</t>
  </si>
  <si>
    <t>Ясен планински</t>
  </si>
  <si>
    <t>Люляк обикновен</t>
  </si>
  <si>
    <t>ЮЦДП - Смолян</t>
  </si>
  <si>
    <t>ЮЗДП - Благоевград</t>
  </si>
  <si>
    <t>P. Agate F</t>
  </si>
  <si>
    <t>P. Bachelieri</t>
  </si>
  <si>
    <t>P. BL</t>
  </si>
  <si>
    <t>P. I-214</t>
  </si>
  <si>
    <t>P. І-45-51</t>
  </si>
  <si>
    <t>P. MC</t>
  </si>
  <si>
    <t>Pannonia</t>
  </si>
  <si>
    <t>Арония</t>
  </si>
  <si>
    <t>Череша обикновена (дива)</t>
  </si>
  <si>
    <t>Дрян обикновен</t>
  </si>
  <si>
    <t>Смърч обикновен</t>
  </si>
  <si>
    <t>P.  Vernirubens</t>
  </si>
  <si>
    <t>V. ОБЛАГОРОДЕНИ ФИДАНКИ</t>
  </si>
  <si>
    <t>NNDV</t>
  </si>
  <si>
    <t xml:space="preserve">ЮИДП - Сливен </t>
  </si>
  <si>
    <t xml:space="preserve">СЗДП - Враца </t>
  </si>
  <si>
    <t>Липа дребнолистна</t>
  </si>
  <si>
    <t>P. A 194</t>
  </si>
  <si>
    <t>Шестил</t>
  </si>
  <si>
    <t>Ела обикновена</t>
  </si>
  <si>
    <t>Мъждрян</t>
  </si>
  <si>
    <t>P. Guardi</t>
  </si>
  <si>
    <t>P. CB-7</t>
  </si>
  <si>
    <t xml:space="preserve">Орех </t>
  </si>
  <si>
    <t>Елша черна</t>
  </si>
  <si>
    <t>Круша дива</t>
  </si>
  <si>
    <t>Дугласка зелена</t>
  </si>
  <si>
    <t>Явор ясенолистен</t>
  </si>
  <si>
    <t>Клек</t>
  </si>
  <si>
    <t>Круша обикновена</t>
  </si>
  <si>
    <t xml:space="preserve">СЗДП - Враца 3 год. </t>
  </si>
  <si>
    <t>Габър келяв</t>
  </si>
  <si>
    <t xml:space="preserve">Явор </t>
  </si>
  <si>
    <t>Кисел трън</t>
  </si>
  <si>
    <t>Лавровишна</t>
  </si>
  <si>
    <t>Бъз черен</t>
  </si>
  <si>
    <t xml:space="preserve">ЮЗДП - Благоевград </t>
  </si>
  <si>
    <t>ОТДЕЛ "ДЪРЖАВНИ ГОРСКИ ПРЕДПРИЯТИЯ", МЗм</t>
  </si>
  <si>
    <t>СЗДП - Враца 5 и 6 г.</t>
  </si>
  <si>
    <t>Албиция</t>
  </si>
  <si>
    <t>Дървовидна ружа</t>
  </si>
  <si>
    <t>Смърч сръбски</t>
  </si>
  <si>
    <t>Туя "Смарагд"</t>
  </si>
  <si>
    <t>Платан</t>
  </si>
  <si>
    <t>Глог</t>
  </si>
  <si>
    <t>P. І-55/56</t>
  </si>
  <si>
    <t>Платан западен</t>
  </si>
  <si>
    <t xml:space="preserve">Платан </t>
  </si>
  <si>
    <t>през вегетационната 2022/2023 година, обобщен за страната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</si>
</sst>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;\-&quot;лв&quot;#,##0"/>
    <numFmt numFmtId="173" formatCode="&quot;лв&quot;#,##0;[Red]\-&quot;лв&quot;#,##0"/>
    <numFmt numFmtId="174" formatCode="&quot;лв&quot;#,##0.00;\-&quot;лв&quot;#,##0.00"/>
    <numFmt numFmtId="175" formatCode="&quot;лв&quot;#,##0.00;[Red]\-&quot;лв&quot;#,##0.00"/>
    <numFmt numFmtId="176" formatCode="_-&quot;лв&quot;* #,##0_-;\-&quot;лв&quot;* #,##0_-;_-&quot;лв&quot;* &quot;-&quot;_-;_-@_-"/>
    <numFmt numFmtId="177" formatCode="_-* #,##0_-;\-* #,##0_-;_-* &quot;-&quot;_-;_-@_-"/>
    <numFmt numFmtId="178" formatCode="_-&quot;лв&quot;* #,##0.00_-;\-&quot;лв&quot;* #,##0.00_-;_-&quot;лв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&quot;"/>
    <numFmt numFmtId="189" formatCode="&quot;Истина&quot;;&quot; Истина &quot;;&quot; Неистина &quot;"/>
    <numFmt numFmtId="190" formatCode="&quot;Включено&quot;;&quot; Включено &quot;;&quot; Изключено &quot;"/>
    <numFmt numFmtId="191" formatCode="[$€-2]\ #,##0.00_);[Red]\([$€-2]\ #,##0.00\)"/>
    <numFmt numFmtId="192" formatCode="0.0"/>
    <numFmt numFmtId="193" formatCode="dd/mm/yy"/>
    <numFmt numFmtId="194" formatCode="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</numFmts>
  <fonts count="45"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193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/>
    </xf>
    <xf numFmtId="194" fontId="1" fillId="0" borderId="13" xfId="0" applyNumberFormat="1" applyFont="1" applyFill="1" applyBorder="1" applyAlignment="1">
      <alignment wrapText="1"/>
    </xf>
    <xf numFmtId="194" fontId="1" fillId="0" borderId="14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/>
    </xf>
    <xf numFmtId="194" fontId="2" fillId="0" borderId="16" xfId="0" applyNumberFormat="1" applyFont="1" applyFill="1" applyBorder="1" applyAlignment="1">
      <alignment wrapText="1"/>
    </xf>
    <xf numFmtId="194" fontId="2" fillId="0" borderId="21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wrapText="1"/>
    </xf>
    <xf numFmtId="0" fontId="1" fillId="0" borderId="27" xfId="0" applyFont="1" applyFill="1" applyBorder="1" applyAlignment="1">
      <alignment horizontal="center" wrapText="1"/>
    </xf>
    <xf numFmtId="194" fontId="1" fillId="0" borderId="27" xfId="0" applyNumberFormat="1" applyFont="1" applyFill="1" applyBorder="1" applyAlignment="1">
      <alignment horizontal="right" wrapText="1"/>
    </xf>
    <xf numFmtId="194" fontId="1" fillId="0" borderId="28" xfId="0" applyNumberFormat="1" applyFont="1" applyFill="1" applyBorder="1" applyAlignment="1">
      <alignment horizontal="right" wrapText="1"/>
    </xf>
    <xf numFmtId="0" fontId="1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wrapText="1"/>
    </xf>
    <xf numFmtId="194" fontId="2" fillId="0" borderId="10" xfId="0" applyNumberFormat="1" applyFont="1" applyFill="1" applyBorder="1" applyAlignment="1">
      <alignment wrapText="1"/>
    </xf>
    <xf numFmtId="194" fontId="2" fillId="0" borderId="31" xfId="0" applyNumberFormat="1" applyFont="1" applyFill="1" applyBorder="1" applyAlignment="1">
      <alignment wrapText="1"/>
    </xf>
    <xf numFmtId="194" fontId="2" fillId="0" borderId="0" xfId="0" applyNumberFormat="1" applyFont="1" applyFill="1" applyAlignment="1">
      <alignment/>
    </xf>
    <xf numFmtId="0" fontId="1" fillId="0" borderId="3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194" fontId="2" fillId="0" borderId="33" xfId="0" applyNumberFormat="1" applyFont="1" applyFill="1" applyBorder="1" applyAlignment="1">
      <alignment wrapText="1"/>
    </xf>
    <xf numFmtId="194" fontId="2" fillId="0" borderId="34" xfId="0" applyNumberFormat="1" applyFont="1" applyFill="1" applyBorder="1" applyAlignment="1">
      <alignment wrapText="1"/>
    </xf>
    <xf numFmtId="0" fontId="1" fillId="0" borderId="19" xfId="0" applyFont="1" applyFill="1" applyBorder="1" applyAlignment="1">
      <alignment horizontal="center" wrapText="1"/>
    </xf>
    <xf numFmtId="194" fontId="2" fillId="0" borderId="20" xfId="0" applyNumberFormat="1" applyFont="1" applyFill="1" applyBorder="1" applyAlignment="1">
      <alignment wrapText="1"/>
    </xf>
    <xf numFmtId="194" fontId="2" fillId="0" borderId="35" xfId="0" applyNumberFormat="1" applyFont="1" applyFill="1" applyBorder="1" applyAlignment="1">
      <alignment wrapText="1"/>
    </xf>
    <xf numFmtId="194" fontId="2" fillId="0" borderId="20" xfId="0" applyNumberFormat="1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1" fillId="0" borderId="29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/>
    </xf>
    <xf numFmtId="194" fontId="1" fillId="0" borderId="10" xfId="0" applyNumberFormat="1" applyFont="1" applyFill="1" applyBorder="1" applyAlignment="1">
      <alignment wrapText="1"/>
    </xf>
    <xf numFmtId="194" fontId="1" fillId="0" borderId="31" xfId="0" applyNumberFormat="1" applyFont="1" applyFill="1" applyBorder="1" applyAlignment="1">
      <alignment wrapText="1"/>
    </xf>
    <xf numFmtId="0" fontId="2" fillId="0" borderId="36" xfId="0" applyFont="1" applyFill="1" applyBorder="1" applyAlignment="1">
      <alignment wrapText="1"/>
    </xf>
    <xf numFmtId="0" fontId="2" fillId="0" borderId="17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8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left" wrapText="1"/>
    </xf>
    <xf numFmtId="194" fontId="1" fillId="0" borderId="38" xfId="0" applyNumberFormat="1" applyFont="1" applyFill="1" applyBorder="1" applyAlignment="1">
      <alignment horizontal="right" wrapText="1"/>
    </xf>
    <xf numFmtId="194" fontId="1" fillId="0" borderId="13" xfId="0" applyNumberFormat="1" applyFont="1" applyFill="1" applyBorder="1" applyAlignment="1">
      <alignment horizontal="right" wrapText="1"/>
    </xf>
    <xf numFmtId="194" fontId="1" fillId="0" borderId="14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194" fontId="2" fillId="0" borderId="10" xfId="0" applyNumberFormat="1" applyFont="1" applyFill="1" applyBorder="1" applyAlignment="1">
      <alignment horizontal="right" wrapText="1"/>
    </xf>
    <xf numFmtId="194" fontId="2" fillId="0" borderId="31" xfId="0" applyNumberFormat="1" applyFont="1" applyFill="1" applyBorder="1" applyAlignment="1">
      <alignment horizontal="right" wrapText="1"/>
    </xf>
    <xf numFmtId="0" fontId="2" fillId="0" borderId="29" xfId="0" applyFont="1" applyFill="1" applyBorder="1" applyAlignment="1">
      <alignment horizontal="center" wrapText="1"/>
    </xf>
    <xf numFmtId="194" fontId="44" fillId="0" borderId="20" xfId="0" applyNumberFormat="1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194" fontId="2" fillId="0" borderId="39" xfId="0" applyNumberFormat="1" applyFont="1" applyFill="1" applyBorder="1" applyAlignment="1">
      <alignment wrapText="1"/>
    </xf>
    <xf numFmtId="194" fontId="2" fillId="0" borderId="40" xfId="0" applyNumberFormat="1" applyFont="1" applyFill="1" applyBorder="1" applyAlignment="1">
      <alignment wrapText="1"/>
    </xf>
    <xf numFmtId="0" fontId="2" fillId="0" borderId="41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 horizontal="left"/>
    </xf>
    <xf numFmtId="194" fontId="1" fillId="0" borderId="27" xfId="0" applyNumberFormat="1" applyFont="1" applyFill="1" applyBorder="1" applyAlignment="1">
      <alignment horizontal="right"/>
    </xf>
    <xf numFmtId="194" fontId="1" fillId="0" borderId="28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0" fontId="1" fillId="0" borderId="42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wrapText="1"/>
    </xf>
    <xf numFmtId="194" fontId="1" fillId="0" borderId="43" xfId="0" applyNumberFormat="1" applyFont="1" applyFill="1" applyBorder="1" applyAlignment="1">
      <alignment wrapText="1"/>
    </xf>
    <xf numFmtId="194" fontId="1" fillId="0" borderId="44" xfId="0" applyNumberFormat="1" applyFont="1" applyFill="1" applyBorder="1" applyAlignment="1">
      <alignment wrapText="1"/>
    </xf>
    <xf numFmtId="0" fontId="1" fillId="0" borderId="38" xfId="0" applyFont="1" applyFill="1" applyBorder="1" applyAlignment="1">
      <alignment horizontal="left" wrapText="1"/>
    </xf>
    <xf numFmtId="193" fontId="1" fillId="0" borderId="13" xfId="57" applyFont="1" applyFill="1" applyBorder="1" applyAlignment="1">
      <alignment horizontal="left" vertical="center" wrapText="1"/>
      <protection/>
    </xf>
    <xf numFmtId="193" fontId="2" fillId="0" borderId="16" xfId="57" applyFont="1" applyFill="1" applyBorder="1" applyAlignment="1">
      <alignment horizontal="left" vertical="center" wrapText="1"/>
      <protection/>
    </xf>
    <xf numFmtId="0" fontId="2" fillId="0" borderId="33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45" xfId="0" applyFont="1" applyFill="1" applyBorder="1" applyAlignment="1">
      <alignment/>
    </xf>
    <xf numFmtId="194" fontId="2" fillId="0" borderId="46" xfId="0" applyNumberFormat="1" applyFont="1" applyFill="1" applyBorder="1" applyAlignment="1">
      <alignment wrapText="1"/>
    </xf>
    <xf numFmtId="194" fontId="2" fillId="0" borderId="47" xfId="0" applyNumberFormat="1" applyFont="1" applyFill="1" applyBorder="1" applyAlignment="1">
      <alignment wrapText="1"/>
    </xf>
    <xf numFmtId="0" fontId="1" fillId="0" borderId="26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/>
    </xf>
    <xf numFmtId="194" fontId="1" fillId="0" borderId="27" xfId="0" applyNumberFormat="1" applyFont="1" applyFill="1" applyBorder="1" applyAlignment="1">
      <alignment wrapText="1"/>
    </xf>
    <xf numFmtId="194" fontId="1" fillId="0" borderId="28" xfId="0" applyNumberFormat="1" applyFont="1" applyFill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39" xfId="0" applyFont="1" applyFill="1" applyBorder="1" applyAlignment="1">
      <alignment wrapText="1"/>
    </xf>
    <xf numFmtId="194" fontId="1" fillId="0" borderId="39" xfId="0" applyNumberFormat="1" applyFont="1" applyFill="1" applyBorder="1" applyAlignment="1">
      <alignment wrapText="1"/>
    </xf>
    <xf numFmtId="194" fontId="1" fillId="0" borderId="40" xfId="0" applyNumberFormat="1" applyFont="1" applyFill="1" applyBorder="1" applyAlignment="1">
      <alignment wrapText="1"/>
    </xf>
    <xf numFmtId="0" fontId="1" fillId="0" borderId="48" xfId="0" applyFont="1" applyFill="1" applyBorder="1" applyAlignment="1">
      <alignment wrapText="1"/>
    </xf>
    <xf numFmtId="0" fontId="1" fillId="0" borderId="49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0" fontId="2" fillId="0" borderId="39" xfId="0" applyFont="1" applyFill="1" applyBorder="1" applyAlignment="1">
      <alignment/>
    </xf>
    <xf numFmtId="0" fontId="1" fillId="0" borderId="13" xfId="0" applyFont="1" applyFill="1" applyBorder="1" applyAlignment="1">
      <alignment horizontal="left" wrapText="1"/>
    </xf>
    <xf numFmtId="194" fontId="1" fillId="0" borderId="49" xfId="0" applyNumberFormat="1" applyFont="1" applyFill="1" applyBorder="1" applyAlignment="1">
      <alignment wrapText="1"/>
    </xf>
    <xf numFmtId="194" fontId="1" fillId="0" borderId="50" xfId="0" applyNumberFormat="1" applyFont="1" applyFill="1" applyBorder="1" applyAlignment="1">
      <alignment wrapText="1"/>
    </xf>
    <xf numFmtId="193" fontId="2" fillId="0" borderId="33" xfId="57" applyFont="1" applyFill="1" applyBorder="1" applyAlignment="1">
      <alignment horizontal="left" vertical="center" wrapText="1"/>
      <protection/>
    </xf>
    <xf numFmtId="194" fontId="25" fillId="0" borderId="21" xfId="0" applyNumberFormat="1" applyFont="1" applyFill="1" applyBorder="1" applyAlignment="1">
      <alignment wrapText="1"/>
    </xf>
    <xf numFmtId="0" fontId="2" fillId="0" borderId="51" xfId="0" applyFont="1" applyFill="1" applyBorder="1" applyAlignment="1">
      <alignment wrapText="1"/>
    </xf>
    <xf numFmtId="0" fontId="2" fillId="0" borderId="35" xfId="0" applyFont="1" applyFill="1" applyBorder="1" applyAlignment="1">
      <alignment/>
    </xf>
    <xf numFmtId="0" fontId="2" fillId="0" borderId="45" xfId="0" applyFont="1" applyFill="1" applyBorder="1" applyAlignment="1">
      <alignment wrapText="1"/>
    </xf>
    <xf numFmtId="0" fontId="2" fillId="0" borderId="46" xfId="0" applyFont="1" applyFill="1" applyBorder="1" applyAlignment="1">
      <alignment/>
    </xf>
    <xf numFmtId="0" fontId="1" fillId="0" borderId="37" xfId="0" applyFont="1" applyFill="1" applyBorder="1" applyAlignment="1">
      <alignment wrapText="1"/>
    </xf>
    <xf numFmtId="2" fontId="1" fillId="0" borderId="15" xfId="0" applyNumberFormat="1" applyFont="1" applyFill="1" applyBorder="1" applyAlignment="1">
      <alignment horizontal="center" wrapText="1"/>
    </xf>
    <xf numFmtId="2" fontId="2" fillId="0" borderId="36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 wrapText="1"/>
    </xf>
    <xf numFmtId="2" fontId="2" fillId="0" borderId="21" xfId="0" applyNumberFormat="1" applyFont="1" applyFill="1" applyBorder="1" applyAlignment="1">
      <alignment wrapText="1"/>
    </xf>
    <xf numFmtId="2" fontId="1" fillId="0" borderId="37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 wrapText="1"/>
    </xf>
    <xf numFmtId="2" fontId="1" fillId="0" borderId="14" xfId="0" applyNumberFormat="1" applyFont="1" applyFill="1" applyBorder="1" applyAlignment="1">
      <alignment wrapText="1"/>
    </xf>
    <xf numFmtId="2" fontId="2" fillId="0" borderId="19" xfId="0" applyNumberFormat="1" applyFont="1" applyFill="1" applyBorder="1" applyAlignment="1">
      <alignment horizontal="center" wrapText="1"/>
    </xf>
    <xf numFmtId="2" fontId="2" fillId="0" borderId="17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 wrapText="1"/>
    </xf>
    <xf numFmtId="2" fontId="2" fillId="0" borderId="35" xfId="0" applyNumberFormat="1" applyFont="1" applyFill="1" applyBorder="1" applyAlignment="1">
      <alignment wrapText="1"/>
    </xf>
    <xf numFmtId="1" fontId="1" fillId="0" borderId="12" xfId="0" applyNumberFormat="1" applyFont="1" applyFill="1" applyBorder="1" applyAlignment="1">
      <alignment horizontal="center" wrapText="1"/>
    </xf>
    <xf numFmtId="0" fontId="2" fillId="0" borderId="52" xfId="0" applyFont="1" applyFill="1" applyBorder="1" applyAlignment="1">
      <alignment wrapText="1"/>
    </xf>
    <xf numFmtId="0" fontId="2" fillId="0" borderId="39" xfId="0" applyFont="1" applyFill="1" applyBorder="1" applyAlignment="1">
      <alignment wrapText="1"/>
    </xf>
    <xf numFmtId="0" fontId="2" fillId="0" borderId="25" xfId="0" applyFont="1" applyFill="1" applyBorder="1" applyAlignment="1">
      <alignment horizontal="center" wrapText="1"/>
    </xf>
    <xf numFmtId="194" fontId="25" fillId="0" borderId="2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53" xfId="0" applyFont="1" applyFill="1" applyBorder="1" applyAlignment="1">
      <alignment wrapText="1"/>
    </xf>
    <xf numFmtId="0" fontId="1" fillId="0" borderId="18" xfId="0" applyFont="1" applyFill="1" applyBorder="1" applyAlignment="1">
      <alignment/>
    </xf>
    <xf numFmtId="0" fontId="1" fillId="0" borderId="54" xfId="0" applyFont="1" applyFill="1" applyBorder="1" applyAlignment="1">
      <alignment horizontal="left" wrapText="1"/>
    </xf>
    <xf numFmtId="194" fontId="1" fillId="0" borderId="39" xfId="0" applyNumberFormat="1" applyFont="1" applyFill="1" applyBorder="1" applyAlignment="1">
      <alignment horizontal="right" wrapText="1"/>
    </xf>
    <xf numFmtId="194" fontId="1" fillId="0" borderId="40" xfId="0" applyNumberFormat="1" applyFont="1" applyFill="1" applyBorder="1" applyAlignment="1">
      <alignment horizontal="right" wrapText="1"/>
    </xf>
    <xf numFmtId="0" fontId="2" fillId="0" borderId="2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left" wrapText="1"/>
    </xf>
    <xf numFmtId="194" fontId="2" fillId="0" borderId="46" xfId="0" applyNumberFormat="1" applyFont="1" applyFill="1" applyBorder="1" applyAlignment="1">
      <alignment horizontal="right" wrapText="1"/>
    </xf>
    <xf numFmtId="194" fontId="2" fillId="0" borderId="47" xfId="0" applyNumberFormat="1" applyFont="1" applyFill="1" applyBorder="1" applyAlignment="1">
      <alignment horizontal="right" wrapText="1"/>
    </xf>
    <xf numFmtId="1" fontId="1" fillId="0" borderId="15" xfId="0" applyNumberFormat="1" applyFont="1" applyFill="1" applyBorder="1" applyAlignment="1">
      <alignment horizontal="center" wrapText="1"/>
    </xf>
    <xf numFmtId="1" fontId="2" fillId="0" borderId="18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/>
    </xf>
    <xf numFmtId="2" fontId="2" fillId="0" borderId="39" xfId="0" applyNumberFormat="1" applyFont="1" applyFill="1" applyBorder="1" applyAlignment="1">
      <alignment wrapText="1"/>
    </xf>
    <xf numFmtId="2" fontId="2" fillId="0" borderId="40" xfId="0" applyNumberFormat="1" applyFont="1" applyFill="1" applyBorder="1" applyAlignment="1">
      <alignment wrapText="1"/>
    </xf>
    <xf numFmtId="193" fontId="2" fillId="0" borderId="39" xfId="57" applyFont="1" applyFill="1" applyBorder="1" applyAlignment="1">
      <alignment horizontal="left" vertical="center" wrapText="1"/>
      <protection/>
    </xf>
    <xf numFmtId="2" fontId="2" fillId="0" borderId="15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61" xfId="0" applyFont="1" applyFill="1" applyBorder="1" applyAlignment="1">
      <alignment horizontal="center" wrapText="1"/>
    </xf>
    <xf numFmtId="0" fontId="1" fillId="0" borderId="62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wrapText="1"/>
    </xf>
    <xf numFmtId="0" fontId="1" fillId="0" borderId="56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46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4"/>
  <sheetViews>
    <sheetView tabSelected="1" view="pageBreakPreview" zoomScaleSheetLayoutView="100" zoomScalePageLayoutView="0" workbookViewId="0" topLeftCell="A284">
      <selection activeCell="M303" sqref="M303"/>
    </sheetView>
  </sheetViews>
  <sheetFormatPr defaultColWidth="9.140625" defaultRowHeight="12.75"/>
  <cols>
    <col min="1" max="1" width="5.57421875" style="19" customWidth="1"/>
    <col min="2" max="2" width="28.421875" style="7" customWidth="1"/>
    <col min="3" max="3" width="15.00390625" style="7" customWidth="1"/>
    <col min="4" max="4" width="12.8515625" style="7" customWidth="1"/>
    <col min="5" max="6" width="14.57421875" style="7" customWidth="1"/>
    <col min="7" max="16384" width="9.140625" style="7" customWidth="1"/>
  </cols>
  <sheetData>
    <row r="1" spans="1:6" ht="15">
      <c r="A1" s="142" t="s">
        <v>94</v>
      </c>
      <c r="B1" s="142"/>
      <c r="C1" s="142"/>
      <c r="D1" s="142"/>
      <c r="E1" s="142"/>
      <c r="F1" s="142"/>
    </row>
    <row r="3" spans="1:6" ht="15">
      <c r="A3" s="146" t="s">
        <v>0</v>
      </c>
      <c r="B3" s="146"/>
      <c r="C3" s="146"/>
      <c r="D3" s="146"/>
      <c r="E3" s="146"/>
      <c r="F3" s="146"/>
    </row>
    <row r="4" spans="1:6" ht="15">
      <c r="A4" s="147" t="s">
        <v>1</v>
      </c>
      <c r="B4" s="147"/>
      <c r="C4" s="147"/>
      <c r="D4" s="147"/>
      <c r="E4" s="147"/>
      <c r="F4" s="147"/>
    </row>
    <row r="5" spans="1:6" ht="15">
      <c r="A5" s="147" t="s">
        <v>105</v>
      </c>
      <c r="B5" s="147"/>
      <c r="C5" s="147"/>
      <c r="D5" s="147"/>
      <c r="E5" s="147"/>
      <c r="F5" s="147"/>
    </row>
    <row r="6" spans="1:6" ht="15">
      <c r="A6" s="147"/>
      <c r="B6" s="147"/>
      <c r="C6" s="147"/>
      <c r="D6" s="147"/>
      <c r="E6" s="147"/>
      <c r="F6" s="147"/>
    </row>
    <row r="7" ht="15.75" thickBot="1"/>
    <row r="8" spans="1:6" ht="47.25" customHeight="1">
      <c r="A8" s="164" t="s">
        <v>2</v>
      </c>
      <c r="B8" s="166" t="s">
        <v>3</v>
      </c>
      <c r="C8" s="154" t="s">
        <v>29</v>
      </c>
      <c r="D8" s="166" t="s">
        <v>4</v>
      </c>
      <c r="E8" s="166" t="s">
        <v>5</v>
      </c>
      <c r="F8" s="159" t="s">
        <v>6</v>
      </c>
    </row>
    <row r="9" spans="1:6" ht="31.5" customHeight="1" thickBot="1">
      <c r="A9" s="165"/>
      <c r="B9" s="167"/>
      <c r="C9" s="155"/>
      <c r="D9" s="167"/>
      <c r="E9" s="167"/>
      <c r="F9" s="160"/>
    </row>
    <row r="10" spans="1:6" ht="15">
      <c r="A10" s="20">
        <v>1</v>
      </c>
      <c r="B10" s="21">
        <v>2</v>
      </c>
      <c r="C10" s="21">
        <v>3</v>
      </c>
      <c r="D10" s="21">
        <v>4</v>
      </c>
      <c r="E10" s="21">
        <v>5</v>
      </c>
      <c r="F10" s="22">
        <v>6</v>
      </c>
    </row>
    <row r="11" spans="1:6" ht="15">
      <c r="A11" s="161" t="s">
        <v>7</v>
      </c>
      <c r="B11" s="162"/>
      <c r="C11" s="162"/>
      <c r="D11" s="162"/>
      <c r="E11" s="162"/>
      <c r="F11" s="163"/>
    </row>
    <row r="12" spans="1:6" ht="15">
      <c r="A12" s="24"/>
      <c r="B12" s="25" t="s">
        <v>30</v>
      </c>
      <c r="C12" s="26">
        <f>C23+C13+C18+C28+C33+C37+C25+C31</f>
        <v>1041.7559999999999</v>
      </c>
      <c r="D12" s="26">
        <f>D23+D13+D18+D28+D33+D37+D25+D31</f>
        <v>1081.324</v>
      </c>
      <c r="E12" s="26">
        <f>E23+E13+E18+E28+E33+E37+E25+E31</f>
        <v>322.25100000000003</v>
      </c>
      <c r="F12" s="27">
        <f>F23+F13+F18+F28+F33+F37+F25+F31</f>
        <v>282.98300000000006</v>
      </c>
    </row>
    <row r="13" spans="1:6" ht="15" customHeight="1">
      <c r="A13" s="3">
        <v>1</v>
      </c>
      <c r="B13" s="11" t="s">
        <v>8</v>
      </c>
      <c r="C13" s="5">
        <f>SUM(C14:C17)</f>
        <v>285.945</v>
      </c>
      <c r="D13" s="5">
        <f>SUM(D14:D17)</f>
        <v>206.907</v>
      </c>
      <c r="E13" s="5">
        <f>SUM(E14:E17)</f>
        <v>21.067</v>
      </c>
      <c r="F13" s="6">
        <f>SUM(F14:F17)</f>
        <v>100.105</v>
      </c>
    </row>
    <row r="14" spans="1:8" ht="15" customHeight="1">
      <c r="A14" s="28"/>
      <c r="B14" s="29" t="s">
        <v>72</v>
      </c>
      <c r="C14" s="30">
        <f>0.345+39.44</f>
        <v>39.785</v>
      </c>
      <c r="D14" s="30">
        <v>6.565</v>
      </c>
      <c r="E14" s="30"/>
      <c r="F14" s="31">
        <f>0.345+32.875</f>
        <v>33.22</v>
      </c>
      <c r="H14" s="7" t="b">
        <f>IF((C14+E14)=(D14+F14),TRUE,FALSE)</f>
        <v>1</v>
      </c>
    </row>
    <row r="15" spans="1:6" ht="15" customHeight="1">
      <c r="A15" s="28"/>
      <c r="B15" s="29" t="s">
        <v>42</v>
      </c>
      <c r="C15" s="30"/>
      <c r="D15" s="30">
        <v>2.25</v>
      </c>
      <c r="E15" s="30">
        <v>2.25</v>
      </c>
      <c r="F15" s="31"/>
    </row>
    <row r="16" spans="1:8" ht="15" customHeight="1">
      <c r="A16" s="28"/>
      <c r="B16" s="29" t="s">
        <v>56</v>
      </c>
      <c r="C16" s="30">
        <v>154.38</v>
      </c>
      <c r="D16" s="30">
        <v>173.197</v>
      </c>
      <c r="E16" s="30">
        <v>18.817</v>
      </c>
      <c r="F16" s="31"/>
      <c r="G16" s="32"/>
      <c r="H16" s="7" t="b">
        <f aca="true" t="shared" si="0" ref="H16:H61">IF((C16+E16)=(D16+F16),TRUE,FALSE)</f>
        <v>1</v>
      </c>
    </row>
    <row r="17" spans="1:8" ht="15" customHeight="1">
      <c r="A17" s="28"/>
      <c r="B17" s="29" t="s">
        <v>55</v>
      </c>
      <c r="C17" s="30">
        <v>91.78</v>
      </c>
      <c r="D17" s="30">
        <v>24.895</v>
      </c>
      <c r="E17" s="30"/>
      <c r="F17" s="31">
        <v>66.885</v>
      </c>
      <c r="H17" s="7" t="b">
        <f t="shared" si="0"/>
        <v>1</v>
      </c>
    </row>
    <row r="18" spans="1:8" ht="15" customHeight="1">
      <c r="A18" s="3">
        <v>2</v>
      </c>
      <c r="B18" s="11" t="s">
        <v>19</v>
      </c>
      <c r="C18" s="5">
        <f>SUM(C19:C22)</f>
        <v>440.416</v>
      </c>
      <c r="D18" s="5">
        <f>SUM(D19:D22)</f>
        <v>720.647</v>
      </c>
      <c r="E18" s="5">
        <f>SUM(E19:E22)</f>
        <v>301.184</v>
      </c>
      <c r="F18" s="6">
        <f>SUM(F19:F22)</f>
        <v>20.953</v>
      </c>
      <c r="H18" s="7" t="b">
        <f t="shared" si="0"/>
        <v>1</v>
      </c>
    </row>
    <row r="19" spans="1:8" ht="15" customHeight="1">
      <c r="A19" s="37"/>
      <c r="B19" s="10" t="s">
        <v>33</v>
      </c>
      <c r="C19" s="38"/>
      <c r="D19" s="38"/>
      <c r="E19" s="38"/>
      <c r="F19" s="39"/>
      <c r="H19" s="7" t="b">
        <f t="shared" si="0"/>
        <v>1</v>
      </c>
    </row>
    <row r="20" spans="1:8" ht="15" customHeight="1">
      <c r="A20" s="37"/>
      <c r="B20" s="10" t="s">
        <v>42</v>
      </c>
      <c r="C20" s="38">
        <v>2.306</v>
      </c>
      <c r="D20" s="38">
        <v>2</v>
      </c>
      <c r="E20" s="38"/>
      <c r="F20" s="39">
        <v>0.306</v>
      </c>
      <c r="H20" s="7" t="b">
        <f t="shared" si="0"/>
        <v>1</v>
      </c>
    </row>
    <row r="21" spans="1:8" ht="15" customHeight="1">
      <c r="A21" s="37"/>
      <c r="B21" s="10" t="s">
        <v>56</v>
      </c>
      <c r="C21" s="38">
        <v>367.22</v>
      </c>
      <c r="D21" s="38">
        <v>668.404</v>
      </c>
      <c r="E21" s="40">
        <v>301.184</v>
      </c>
      <c r="F21" s="39"/>
      <c r="G21" s="32"/>
      <c r="H21" s="7" t="b">
        <f t="shared" si="0"/>
        <v>1</v>
      </c>
    </row>
    <row r="22" spans="1:8" ht="15" customHeight="1">
      <c r="A22" s="37"/>
      <c r="B22" s="10" t="s">
        <v>55</v>
      </c>
      <c r="C22" s="38">
        <v>70.89</v>
      </c>
      <c r="D22" s="38">
        <v>50.243</v>
      </c>
      <c r="E22" s="16"/>
      <c r="F22" s="39">
        <v>20.647</v>
      </c>
      <c r="H22" s="7" t="b">
        <f t="shared" si="0"/>
        <v>1</v>
      </c>
    </row>
    <row r="23" spans="1:8" s="19" customFormat="1" ht="15" customHeight="1">
      <c r="A23" s="3">
        <v>3</v>
      </c>
      <c r="B23" s="107" t="s">
        <v>83</v>
      </c>
      <c r="C23" s="5">
        <f>SUM(C24)</f>
        <v>2.08</v>
      </c>
      <c r="D23" s="5">
        <f>SUM(D24)</f>
        <v>0.3</v>
      </c>
      <c r="E23" s="4">
        <f>SUM(E24)</f>
        <v>0</v>
      </c>
      <c r="F23" s="6">
        <f>SUM(F24)</f>
        <v>1.78</v>
      </c>
      <c r="H23" s="7" t="b">
        <f t="shared" si="0"/>
        <v>1</v>
      </c>
    </row>
    <row r="24" spans="1:6" ht="15" customHeight="1">
      <c r="A24" s="23"/>
      <c r="B24" s="105" t="s">
        <v>33</v>
      </c>
      <c r="C24" s="82">
        <v>2.08</v>
      </c>
      <c r="D24" s="82">
        <v>0.3</v>
      </c>
      <c r="E24" s="106"/>
      <c r="F24" s="83">
        <v>1.78</v>
      </c>
    </row>
    <row r="25" spans="1:6" s="19" customFormat="1" ht="15" customHeight="1">
      <c r="A25" s="3">
        <v>4</v>
      </c>
      <c r="B25" s="11" t="s">
        <v>76</v>
      </c>
      <c r="C25" s="5">
        <f>SUM(C26:C27)</f>
        <v>30.5</v>
      </c>
      <c r="D25" s="5">
        <f>SUM(D26:D27)</f>
        <v>28.4</v>
      </c>
      <c r="E25" s="5">
        <f>SUM(E26:E27)</f>
        <v>0</v>
      </c>
      <c r="F25" s="6">
        <f>SUM(F26:F27)</f>
        <v>2.4</v>
      </c>
    </row>
    <row r="26" spans="1:6" ht="15" customHeight="1">
      <c r="A26" s="14"/>
      <c r="B26" s="121" t="s">
        <v>28</v>
      </c>
      <c r="C26" s="61">
        <v>2</v>
      </c>
      <c r="D26" s="61">
        <v>2</v>
      </c>
      <c r="E26" s="61"/>
      <c r="F26" s="62"/>
    </row>
    <row r="27" spans="1:6" ht="15" customHeight="1">
      <c r="A27" s="12"/>
      <c r="B27" s="13" t="s">
        <v>56</v>
      </c>
      <c r="C27" s="17">
        <v>28.5</v>
      </c>
      <c r="D27" s="17">
        <v>26.4</v>
      </c>
      <c r="E27" s="17"/>
      <c r="F27" s="18">
        <v>2.4</v>
      </c>
    </row>
    <row r="28" spans="1:8" ht="15" customHeight="1">
      <c r="A28" s="42">
        <v>5</v>
      </c>
      <c r="B28" s="1" t="s">
        <v>20</v>
      </c>
      <c r="C28" s="44">
        <f>SUM(C29:C30)</f>
        <v>1.694</v>
      </c>
      <c r="D28" s="44">
        <f>SUM(D29:D30)</f>
        <v>0.66</v>
      </c>
      <c r="E28" s="44">
        <f>SUM(E29:E30)</f>
        <v>0</v>
      </c>
      <c r="F28" s="45">
        <f>SUM(F29:F30)</f>
        <v>1.034</v>
      </c>
      <c r="H28" s="7" t="b">
        <f t="shared" si="0"/>
        <v>1</v>
      </c>
    </row>
    <row r="29" spans="1:6" ht="15" customHeight="1">
      <c r="A29" s="58"/>
      <c r="B29" s="29" t="s">
        <v>33</v>
      </c>
      <c r="C29" s="30">
        <v>1.134</v>
      </c>
      <c r="D29" s="30">
        <v>0.1</v>
      </c>
      <c r="E29" s="30"/>
      <c r="F29" s="31">
        <v>1.034</v>
      </c>
    </row>
    <row r="30" spans="1:6" ht="15" customHeight="1">
      <c r="A30" s="58"/>
      <c r="B30" s="29" t="s">
        <v>28</v>
      </c>
      <c r="C30" s="30">
        <v>0.56</v>
      </c>
      <c r="D30" s="30">
        <v>0.56</v>
      </c>
      <c r="E30" s="30"/>
      <c r="F30" s="31"/>
    </row>
    <row r="31" spans="1:7" ht="15" customHeight="1">
      <c r="A31" s="3">
        <v>6</v>
      </c>
      <c r="B31" s="4" t="s">
        <v>85</v>
      </c>
      <c r="C31" s="5">
        <f>SUM(C32:C32)</f>
        <v>1.98</v>
      </c>
      <c r="D31" s="5">
        <f>SUM(D32:D32)</f>
        <v>0</v>
      </c>
      <c r="E31" s="5">
        <f>SUM(E32:E32)</f>
        <v>0</v>
      </c>
      <c r="F31" s="6">
        <f>SUM(F32:F32)</f>
        <v>1.98</v>
      </c>
      <c r="G31" s="32"/>
    </row>
    <row r="32" spans="1:7" ht="15" customHeight="1">
      <c r="A32" s="122"/>
      <c r="B32" s="105" t="s">
        <v>33</v>
      </c>
      <c r="C32" s="82">
        <v>1.98</v>
      </c>
      <c r="D32" s="82"/>
      <c r="E32" s="82"/>
      <c r="F32" s="83">
        <v>1.98</v>
      </c>
      <c r="G32" s="32"/>
    </row>
    <row r="33" spans="1:8" ht="15" customHeight="1">
      <c r="A33" s="42">
        <v>7</v>
      </c>
      <c r="B33" s="1" t="s">
        <v>34</v>
      </c>
      <c r="C33" s="44">
        <f>SUM(C34:C36)</f>
        <v>270.985</v>
      </c>
      <c r="D33" s="44">
        <f>SUM(D34:D36)</f>
        <v>124.21</v>
      </c>
      <c r="E33" s="44">
        <f>SUM(E34:E36)</f>
        <v>0</v>
      </c>
      <c r="F33" s="45">
        <f>SUM(F34:F36)</f>
        <v>146.775</v>
      </c>
      <c r="H33" s="7" t="b">
        <f t="shared" si="0"/>
        <v>1</v>
      </c>
    </row>
    <row r="34" spans="1:6" ht="15" customHeight="1">
      <c r="A34" s="58"/>
      <c r="B34" s="29" t="s">
        <v>87</v>
      </c>
      <c r="C34" s="30">
        <v>7.28</v>
      </c>
      <c r="D34" s="30"/>
      <c r="E34" s="30"/>
      <c r="F34" s="31">
        <v>7.28</v>
      </c>
    </row>
    <row r="35" spans="1:8" ht="15" customHeight="1">
      <c r="A35" s="37"/>
      <c r="B35" s="10" t="s">
        <v>56</v>
      </c>
      <c r="C35" s="38">
        <v>158.522</v>
      </c>
      <c r="D35" s="38">
        <v>112.422</v>
      </c>
      <c r="E35" s="38"/>
      <c r="F35" s="39">
        <v>46.1</v>
      </c>
      <c r="G35" s="32"/>
      <c r="H35" s="7" t="b">
        <f t="shared" si="0"/>
        <v>1</v>
      </c>
    </row>
    <row r="36" spans="1:8" ht="15" customHeight="1">
      <c r="A36" s="37"/>
      <c r="B36" s="10" t="s">
        <v>55</v>
      </c>
      <c r="C36" s="38">
        <v>105.183</v>
      </c>
      <c r="D36" s="38">
        <v>11.788</v>
      </c>
      <c r="E36" s="38"/>
      <c r="F36" s="39">
        <v>93.395</v>
      </c>
      <c r="H36" s="7" t="b">
        <f t="shared" si="0"/>
        <v>1</v>
      </c>
    </row>
    <row r="37" spans="1:8" ht="15" customHeight="1">
      <c r="A37" s="3">
        <v>8</v>
      </c>
      <c r="B37" s="48" t="s">
        <v>35</v>
      </c>
      <c r="C37" s="5">
        <f>SUM(C38:C41)</f>
        <v>8.155999999999999</v>
      </c>
      <c r="D37" s="5">
        <f>SUM(D38:D41)</f>
        <v>0.2</v>
      </c>
      <c r="E37" s="5">
        <f>SUM(E38:E41)</f>
        <v>0</v>
      </c>
      <c r="F37" s="6">
        <f>SUM(F38:F41)</f>
        <v>7.9559999999999995</v>
      </c>
      <c r="H37" s="7" t="b">
        <f>IF((C37+E37)=(D37+F37),TRUE,FALSE)</f>
        <v>1</v>
      </c>
    </row>
    <row r="38" spans="1:8" ht="15" customHeight="1">
      <c r="A38" s="115"/>
      <c r="B38" s="116" t="s">
        <v>56</v>
      </c>
      <c r="C38" s="38">
        <v>4.06</v>
      </c>
      <c r="D38" s="38"/>
      <c r="E38" s="38"/>
      <c r="F38" s="39">
        <v>4.06</v>
      </c>
      <c r="H38" s="7" t="b">
        <f>IF((C38+E38)=(D38+F38),TRUE,FALSE)</f>
        <v>1</v>
      </c>
    </row>
    <row r="39" spans="1:6" ht="15" customHeight="1">
      <c r="A39" s="115"/>
      <c r="B39" s="116" t="s">
        <v>28</v>
      </c>
      <c r="C39" s="38">
        <v>0.2</v>
      </c>
      <c r="D39" s="38">
        <v>0.2</v>
      </c>
      <c r="E39" s="38"/>
      <c r="F39" s="39"/>
    </row>
    <row r="40" spans="1:6" ht="15" customHeight="1">
      <c r="A40" s="115"/>
      <c r="B40" s="116" t="s">
        <v>33</v>
      </c>
      <c r="C40" s="38">
        <f>1.326+0.48</f>
        <v>1.806</v>
      </c>
      <c r="D40" s="38"/>
      <c r="E40" s="38"/>
      <c r="F40" s="39">
        <f>1.326+0.48</f>
        <v>1.806</v>
      </c>
    </row>
    <row r="41" spans="1:8" ht="15" customHeight="1">
      <c r="A41" s="108"/>
      <c r="B41" s="109" t="s">
        <v>42</v>
      </c>
      <c r="C41" s="17">
        <v>2.09</v>
      </c>
      <c r="D41" s="17"/>
      <c r="E41" s="17"/>
      <c r="F41" s="18">
        <v>2.09</v>
      </c>
      <c r="H41" s="7" t="b">
        <f t="shared" si="0"/>
        <v>1</v>
      </c>
    </row>
    <row r="42" spans="1:8" ht="15">
      <c r="A42" s="24"/>
      <c r="B42" s="51" t="s">
        <v>31</v>
      </c>
      <c r="C42" s="52">
        <f>C138+C142+C50+C43+C52+C54+C57+C59+C62+C64+C70+C77+C81+C86+C93+C98+C100+C103+C106+C110+C114+C117+C120+C123+C128+C131+C133+C136+C140+C144+C149+C151+C158+C160+C162+C165</f>
        <v>4144.162</v>
      </c>
      <c r="D42" s="52">
        <f>D138+D142+D50+D43+D52+D54+D57+D59+D62+D64+D70+D77+D81+D86+D93+D98+D100+D103+D106+D110+D114+D117+D120+D123+D128+D131+D133+D136+D140+D144+D149+D151+D158+D160+D162+D165</f>
        <v>4586.347</v>
      </c>
      <c r="E42" s="52">
        <f>E138+E142+E50+E43+E52+E54+E57+E59+E62+E64+E70+E77+E81+E86+E93+E98+E100+E103+E106+E110+E114+E117+E120+E123+E128+E131+E133+E136+E140+E144+E149+E151+E158+E160+E162+E165</f>
        <v>766.7760000000001</v>
      </c>
      <c r="F42" s="52">
        <f>F138+F142+F50+F43+F52+F54+F57+F59+F62+F64+F70+F77+F81+F86+F93+F98+F100+F103+F106+F110+F114+F117+F120+F123+F128+F131+F133+F136+F140+F144+F149+F151+F158+F160+F162+F165</f>
        <v>324.5909999999999</v>
      </c>
      <c r="H42" s="7" t="b">
        <f t="shared" si="0"/>
        <v>1</v>
      </c>
    </row>
    <row r="43" spans="1:8" ht="15">
      <c r="A43" s="3">
        <v>1</v>
      </c>
      <c r="B43" s="11" t="s">
        <v>13</v>
      </c>
      <c r="C43" s="53">
        <f>SUM(C44:C49)</f>
        <v>267.065</v>
      </c>
      <c r="D43" s="53">
        <f>SUM(D44:D49)</f>
        <v>199.39499999999998</v>
      </c>
      <c r="E43" s="53">
        <f>SUM(E44:E49)</f>
        <v>2.444</v>
      </c>
      <c r="F43" s="54">
        <f>SUM(F44:F49)</f>
        <v>70.114</v>
      </c>
      <c r="H43" s="7" t="b">
        <f t="shared" si="0"/>
        <v>1</v>
      </c>
    </row>
    <row r="44" spans="1:10" ht="15">
      <c r="A44" s="28"/>
      <c r="B44" s="55" t="s">
        <v>33</v>
      </c>
      <c r="C44" s="56">
        <v>67.621</v>
      </c>
      <c r="D44" s="56">
        <v>70.065</v>
      </c>
      <c r="E44" s="56">
        <v>2.444</v>
      </c>
      <c r="F44" s="57"/>
      <c r="H44" s="7" t="b">
        <f t="shared" si="0"/>
        <v>1</v>
      </c>
      <c r="J44" s="32"/>
    </row>
    <row r="45" spans="1:8" ht="15">
      <c r="A45" s="28"/>
      <c r="B45" s="29" t="s">
        <v>42</v>
      </c>
      <c r="C45" s="56">
        <v>42.366</v>
      </c>
      <c r="D45" s="56">
        <v>17.5</v>
      </c>
      <c r="E45" s="56"/>
      <c r="F45" s="57">
        <v>24.866</v>
      </c>
      <c r="H45" s="7" t="b">
        <f t="shared" si="0"/>
        <v>1</v>
      </c>
    </row>
    <row r="46" spans="1:8" ht="15">
      <c r="A46" s="28"/>
      <c r="B46" s="29" t="s">
        <v>50</v>
      </c>
      <c r="C46" s="56">
        <v>21.905</v>
      </c>
      <c r="D46" s="56">
        <v>1.2</v>
      </c>
      <c r="E46" s="56"/>
      <c r="F46" s="57">
        <v>20.705</v>
      </c>
      <c r="G46" s="32"/>
      <c r="H46" s="7" t="b">
        <f t="shared" si="0"/>
        <v>1</v>
      </c>
    </row>
    <row r="47" spans="1:8" ht="15">
      <c r="A47" s="28"/>
      <c r="B47" s="29" t="s">
        <v>56</v>
      </c>
      <c r="C47" s="56">
        <v>102.99</v>
      </c>
      <c r="D47" s="56">
        <v>100.13</v>
      </c>
      <c r="E47" s="56"/>
      <c r="F47" s="57">
        <v>2.86</v>
      </c>
      <c r="H47" s="7" t="b">
        <f t="shared" si="0"/>
        <v>1</v>
      </c>
    </row>
    <row r="48" spans="1:8" ht="15">
      <c r="A48" s="28"/>
      <c r="B48" s="29" t="s">
        <v>55</v>
      </c>
      <c r="C48" s="56">
        <v>5.408</v>
      </c>
      <c r="D48" s="56"/>
      <c r="E48" s="56"/>
      <c r="F48" s="57">
        <v>5.408</v>
      </c>
      <c r="H48" s="7" t="b">
        <f t="shared" si="0"/>
        <v>1</v>
      </c>
    </row>
    <row r="49" spans="1:8" ht="15">
      <c r="A49" s="12"/>
      <c r="B49" s="41" t="s">
        <v>28</v>
      </c>
      <c r="C49" s="17">
        <v>26.775</v>
      </c>
      <c r="D49" s="17">
        <v>10.5</v>
      </c>
      <c r="E49" s="17"/>
      <c r="F49" s="18">
        <v>16.275</v>
      </c>
      <c r="G49" s="32"/>
      <c r="H49" s="7" t="b">
        <f t="shared" si="0"/>
        <v>1</v>
      </c>
    </row>
    <row r="50" spans="1:7" ht="15">
      <c r="A50" s="3">
        <v>2</v>
      </c>
      <c r="B50" s="11" t="s">
        <v>96</v>
      </c>
      <c r="C50" s="5">
        <f>SUM(C51:C51)</f>
        <v>1.22</v>
      </c>
      <c r="D50" s="5">
        <f>SUM(D51:D51)</f>
        <v>0</v>
      </c>
      <c r="E50" s="5">
        <f>SUM(E51:E51)</f>
        <v>0</v>
      </c>
      <c r="F50" s="6">
        <f>SUM(F51:F51)</f>
        <v>1.22</v>
      </c>
      <c r="G50" s="32"/>
    </row>
    <row r="51" spans="1:7" ht="15">
      <c r="A51" s="12"/>
      <c r="B51" s="46" t="s">
        <v>42</v>
      </c>
      <c r="C51" s="17">
        <v>1.22</v>
      </c>
      <c r="D51" s="17"/>
      <c r="E51" s="17"/>
      <c r="F51" s="18">
        <v>1.22</v>
      </c>
      <c r="G51" s="32"/>
    </row>
    <row r="52" spans="1:8" ht="15">
      <c r="A52" s="3">
        <v>3</v>
      </c>
      <c r="B52" s="11" t="s">
        <v>36</v>
      </c>
      <c r="C52" s="5">
        <f>SUM(C53:C53)</f>
        <v>2.83</v>
      </c>
      <c r="D52" s="5">
        <f>SUM(D53:D53)</f>
        <v>0</v>
      </c>
      <c r="E52" s="5">
        <f>SUM(E53:E53)</f>
        <v>0</v>
      </c>
      <c r="F52" s="6">
        <f>SUM(F53:F53)</f>
        <v>2.83</v>
      </c>
      <c r="H52" s="7" t="b">
        <f t="shared" si="0"/>
        <v>1</v>
      </c>
    </row>
    <row r="53" spans="1:8" ht="15">
      <c r="A53" s="12"/>
      <c r="B53" s="46" t="s">
        <v>56</v>
      </c>
      <c r="C53" s="17">
        <v>2.83</v>
      </c>
      <c r="D53" s="17"/>
      <c r="E53" s="17"/>
      <c r="F53" s="18">
        <v>2.83</v>
      </c>
      <c r="G53" s="32"/>
      <c r="H53" s="7" t="b">
        <f t="shared" si="0"/>
        <v>1</v>
      </c>
    </row>
    <row r="54" spans="1:8" ht="15">
      <c r="A54" s="3">
        <v>4</v>
      </c>
      <c r="B54" s="11" t="s">
        <v>37</v>
      </c>
      <c r="C54" s="5">
        <f>SUM(C55:C56)</f>
        <v>56.04</v>
      </c>
      <c r="D54" s="5">
        <f>SUM(D55:D56)</f>
        <v>38.19</v>
      </c>
      <c r="E54" s="5">
        <f>SUM(E55:E56)</f>
        <v>0</v>
      </c>
      <c r="F54" s="6">
        <f>SUM(F55:F56)</f>
        <v>17.85</v>
      </c>
      <c r="H54" s="7" t="b">
        <f t="shared" si="0"/>
        <v>1</v>
      </c>
    </row>
    <row r="55" spans="1:8" ht="15">
      <c r="A55" s="37"/>
      <c r="B55" s="10" t="s">
        <v>56</v>
      </c>
      <c r="C55" s="38">
        <v>38.19</v>
      </c>
      <c r="D55" s="38">
        <v>38.19</v>
      </c>
      <c r="E55" s="38"/>
      <c r="F55" s="39"/>
      <c r="H55" s="7" t="b">
        <f t="shared" si="0"/>
        <v>1</v>
      </c>
    </row>
    <row r="56" spans="1:8" ht="15">
      <c r="A56" s="12"/>
      <c r="B56" s="46" t="s">
        <v>55</v>
      </c>
      <c r="C56" s="17">
        <v>17.85</v>
      </c>
      <c r="D56" s="17"/>
      <c r="E56" s="17"/>
      <c r="F56" s="18">
        <v>17.85</v>
      </c>
      <c r="H56" s="7" t="b">
        <f t="shared" si="0"/>
        <v>1</v>
      </c>
    </row>
    <row r="57" spans="1:8" ht="15">
      <c r="A57" s="3">
        <v>5</v>
      </c>
      <c r="B57" s="107" t="s">
        <v>88</v>
      </c>
      <c r="C57" s="5">
        <f>SUM(C58)</f>
        <v>15.9</v>
      </c>
      <c r="D57" s="5">
        <f>SUM(D58)</f>
        <v>0</v>
      </c>
      <c r="E57" s="5">
        <f>SUM(E58)</f>
        <v>0</v>
      </c>
      <c r="F57" s="6">
        <f>SUM(F58)</f>
        <v>15.9</v>
      </c>
      <c r="H57" s="7" t="b">
        <f t="shared" si="0"/>
        <v>1</v>
      </c>
    </row>
    <row r="58" spans="1:8" ht="15">
      <c r="A58" s="23"/>
      <c r="B58" s="105" t="s">
        <v>56</v>
      </c>
      <c r="C58" s="82">
        <v>15.9</v>
      </c>
      <c r="D58" s="82"/>
      <c r="E58" s="82"/>
      <c r="F58" s="83">
        <v>15.9</v>
      </c>
      <c r="H58" s="7" t="b">
        <f t="shared" si="0"/>
        <v>1</v>
      </c>
    </row>
    <row r="59" spans="1:8" ht="15">
      <c r="A59" s="3">
        <v>6</v>
      </c>
      <c r="B59" s="48" t="s">
        <v>51</v>
      </c>
      <c r="C59" s="5">
        <f>SUM(C60:C61)</f>
        <v>18.306</v>
      </c>
      <c r="D59" s="5">
        <f>SUM(D60:D61)</f>
        <v>12.906</v>
      </c>
      <c r="E59" s="5">
        <f>SUM(E60:E61)</f>
        <v>0</v>
      </c>
      <c r="F59" s="6">
        <f>SUM(F60:F61)</f>
        <v>5.4</v>
      </c>
      <c r="H59" s="7" t="b">
        <f t="shared" si="0"/>
        <v>1</v>
      </c>
    </row>
    <row r="60" spans="1:6" ht="15">
      <c r="A60" s="115"/>
      <c r="B60" s="116" t="s">
        <v>56</v>
      </c>
      <c r="C60" s="117">
        <v>5.4</v>
      </c>
      <c r="D60" s="117"/>
      <c r="E60" s="117"/>
      <c r="F60" s="118">
        <v>5.4</v>
      </c>
    </row>
    <row r="61" spans="1:8" ht="15">
      <c r="A61" s="12"/>
      <c r="B61" s="41" t="s">
        <v>50</v>
      </c>
      <c r="C61" s="17">
        <v>12.906</v>
      </c>
      <c r="D61" s="17">
        <v>12.906</v>
      </c>
      <c r="E61" s="17"/>
      <c r="F61" s="18"/>
      <c r="H61" s="7" t="b">
        <f t="shared" si="0"/>
        <v>1</v>
      </c>
    </row>
    <row r="62" spans="1:8" ht="15">
      <c r="A62" s="42">
        <v>7</v>
      </c>
      <c r="B62" s="1" t="s">
        <v>21</v>
      </c>
      <c r="C62" s="44">
        <f>SUM(C63:C63)</f>
        <v>5.16</v>
      </c>
      <c r="D62" s="44">
        <f>SUM(D63:D63)</f>
        <v>0</v>
      </c>
      <c r="E62" s="44">
        <f>SUM(E63:E63)</f>
        <v>0</v>
      </c>
      <c r="F62" s="45">
        <f>SUM(F63:F63)</f>
        <v>5.16</v>
      </c>
      <c r="H62" s="7" t="b">
        <f aca="true" t="shared" si="1" ref="H62:H113">IF((C62+E62)=(D62+F62),TRUE,FALSE)</f>
        <v>1</v>
      </c>
    </row>
    <row r="63" spans="1:8" ht="15">
      <c r="A63" s="33"/>
      <c r="B63" s="2" t="s">
        <v>55</v>
      </c>
      <c r="C63" s="35">
        <v>5.16</v>
      </c>
      <c r="D63" s="35"/>
      <c r="E63" s="35"/>
      <c r="F63" s="36">
        <v>5.16</v>
      </c>
      <c r="H63" s="7" t="b">
        <f t="shared" si="1"/>
        <v>1</v>
      </c>
    </row>
    <row r="64" spans="1:8" ht="15">
      <c r="A64" s="3">
        <v>8</v>
      </c>
      <c r="B64" s="11" t="s">
        <v>17</v>
      </c>
      <c r="C64" s="5">
        <f>SUM(C65:C69)</f>
        <v>71.519</v>
      </c>
      <c r="D64" s="5">
        <f>SUM(D65:D69)</f>
        <v>235.269</v>
      </c>
      <c r="E64" s="5">
        <f>SUM(E65:E69)</f>
        <v>175.85</v>
      </c>
      <c r="F64" s="6">
        <f>SUM(F65:F69)</f>
        <v>12.1</v>
      </c>
      <c r="H64" s="7" t="b">
        <f t="shared" si="1"/>
        <v>1</v>
      </c>
    </row>
    <row r="65" spans="1:8" ht="15">
      <c r="A65" s="58"/>
      <c r="B65" s="29" t="s">
        <v>33</v>
      </c>
      <c r="C65" s="30"/>
      <c r="D65" s="30">
        <v>1.7</v>
      </c>
      <c r="E65" s="30">
        <v>1.7</v>
      </c>
      <c r="F65" s="31"/>
      <c r="H65" s="7" t="b">
        <f t="shared" si="1"/>
        <v>1</v>
      </c>
    </row>
    <row r="66" spans="1:8" ht="15">
      <c r="A66" s="58"/>
      <c r="B66" s="29" t="s">
        <v>50</v>
      </c>
      <c r="C66" s="30">
        <v>12.1</v>
      </c>
      <c r="D66" s="30"/>
      <c r="E66" s="30"/>
      <c r="F66" s="31">
        <v>12.1</v>
      </c>
      <c r="H66" s="7" t="b">
        <f t="shared" si="1"/>
        <v>1</v>
      </c>
    </row>
    <row r="67" spans="1:8" ht="15">
      <c r="A67" s="58"/>
      <c r="B67" s="29" t="s">
        <v>56</v>
      </c>
      <c r="C67" s="30">
        <v>51.019</v>
      </c>
      <c r="D67" s="30">
        <v>51.019</v>
      </c>
      <c r="E67" s="30"/>
      <c r="F67" s="31"/>
      <c r="H67" s="7" t="b">
        <f t="shared" si="1"/>
        <v>1</v>
      </c>
    </row>
    <row r="68" spans="1:8" ht="15">
      <c r="A68" s="37"/>
      <c r="B68" s="10" t="s">
        <v>55</v>
      </c>
      <c r="C68" s="38">
        <v>6</v>
      </c>
      <c r="D68" s="38">
        <v>19.8</v>
      </c>
      <c r="E68" s="38">
        <v>13.8</v>
      </c>
      <c r="F68" s="39"/>
      <c r="H68" s="7" t="b">
        <f t="shared" si="1"/>
        <v>1</v>
      </c>
    </row>
    <row r="69" spans="1:8" ht="15">
      <c r="A69" s="12"/>
      <c r="B69" s="41" t="s">
        <v>28</v>
      </c>
      <c r="C69" s="17">
        <v>2.4</v>
      </c>
      <c r="D69" s="17">
        <v>162.75</v>
      </c>
      <c r="E69" s="17">
        <v>160.35</v>
      </c>
      <c r="F69" s="18"/>
      <c r="G69" s="32"/>
      <c r="H69" s="7" t="b">
        <f t="shared" si="1"/>
        <v>1</v>
      </c>
    </row>
    <row r="70" spans="1:8" ht="15">
      <c r="A70" s="3">
        <v>9</v>
      </c>
      <c r="B70" s="11" t="s">
        <v>11</v>
      </c>
      <c r="C70" s="5">
        <f>SUM(C71:C76)</f>
        <v>702.803</v>
      </c>
      <c r="D70" s="5">
        <f>SUM(D71:D76)</f>
        <v>718.614</v>
      </c>
      <c r="E70" s="5">
        <f>SUM(E71:E76)</f>
        <v>40.751</v>
      </c>
      <c r="F70" s="6">
        <f>SUM(F71:F76)</f>
        <v>24.94</v>
      </c>
      <c r="H70" s="7" t="b">
        <f t="shared" si="1"/>
        <v>1</v>
      </c>
    </row>
    <row r="71" spans="1:8" ht="15">
      <c r="A71" s="42"/>
      <c r="B71" s="10" t="s">
        <v>33</v>
      </c>
      <c r="C71" s="30"/>
      <c r="D71" s="30">
        <v>13.6</v>
      </c>
      <c r="E71" s="30">
        <v>13.6</v>
      </c>
      <c r="F71" s="31"/>
      <c r="H71" s="7" t="b">
        <f t="shared" si="1"/>
        <v>1</v>
      </c>
    </row>
    <row r="72" spans="1:8" ht="15">
      <c r="A72" s="42"/>
      <c r="B72" s="10" t="s">
        <v>42</v>
      </c>
      <c r="C72" s="30">
        <v>5.129</v>
      </c>
      <c r="D72" s="30">
        <v>7.2</v>
      </c>
      <c r="E72" s="30">
        <v>2.071</v>
      </c>
      <c r="F72" s="31"/>
      <c r="H72" s="7" t="b">
        <f t="shared" si="1"/>
        <v>1</v>
      </c>
    </row>
    <row r="73" spans="1:8" ht="15">
      <c r="A73" s="37"/>
      <c r="B73" s="10" t="s">
        <v>50</v>
      </c>
      <c r="C73" s="38">
        <v>0.72</v>
      </c>
      <c r="D73" s="38">
        <v>25.8</v>
      </c>
      <c r="E73" s="38">
        <v>25.08</v>
      </c>
      <c r="F73" s="39"/>
      <c r="G73" s="32"/>
      <c r="H73" s="7" t="b">
        <f t="shared" si="1"/>
        <v>1</v>
      </c>
    </row>
    <row r="74" spans="1:8" ht="15">
      <c r="A74" s="37"/>
      <c r="B74" s="10" t="s">
        <v>56</v>
      </c>
      <c r="C74" s="38">
        <v>601.22</v>
      </c>
      <c r="D74" s="38">
        <v>601.22</v>
      </c>
      <c r="E74" s="38"/>
      <c r="F74" s="39"/>
      <c r="H74" s="7" t="b">
        <f t="shared" si="1"/>
        <v>1</v>
      </c>
    </row>
    <row r="75" spans="1:8" ht="15">
      <c r="A75" s="37"/>
      <c r="B75" s="10" t="s">
        <v>55</v>
      </c>
      <c r="C75" s="123">
        <v>35.44</v>
      </c>
      <c r="D75" s="123">
        <v>10.5</v>
      </c>
      <c r="E75" s="123"/>
      <c r="F75" s="39">
        <v>24.94</v>
      </c>
      <c r="H75" s="7" t="b">
        <f t="shared" si="1"/>
        <v>1</v>
      </c>
    </row>
    <row r="76" spans="1:8" ht="15">
      <c r="A76" s="12"/>
      <c r="B76" s="41" t="s">
        <v>28</v>
      </c>
      <c r="C76" s="17">
        <v>60.294</v>
      </c>
      <c r="D76" s="17">
        <v>60.294</v>
      </c>
      <c r="E76" s="17"/>
      <c r="F76" s="18"/>
      <c r="H76" s="7" t="b">
        <f t="shared" si="1"/>
        <v>1</v>
      </c>
    </row>
    <row r="77" spans="1:8" ht="15">
      <c r="A77" s="42">
        <v>10</v>
      </c>
      <c r="B77" s="1" t="s">
        <v>24</v>
      </c>
      <c r="C77" s="44">
        <f>SUM(C78:C80)</f>
        <v>318</v>
      </c>
      <c r="D77" s="44">
        <f>SUM(D78:D80)</f>
        <v>318</v>
      </c>
      <c r="E77" s="44">
        <f>SUM(E78:E80)</f>
        <v>0</v>
      </c>
      <c r="F77" s="45">
        <f>SUM(F78:F80)</f>
        <v>0</v>
      </c>
      <c r="H77" s="7" t="b">
        <f t="shared" si="1"/>
        <v>1</v>
      </c>
    </row>
    <row r="78" spans="1:8" ht="15">
      <c r="A78" s="33"/>
      <c r="B78" s="2" t="s">
        <v>56</v>
      </c>
      <c r="C78" s="35">
        <v>284.8</v>
      </c>
      <c r="D78" s="35">
        <v>284.8</v>
      </c>
      <c r="E78" s="35"/>
      <c r="F78" s="36"/>
      <c r="H78" s="7" t="b">
        <f t="shared" si="1"/>
        <v>1</v>
      </c>
    </row>
    <row r="79" spans="1:8" ht="15">
      <c r="A79" s="33"/>
      <c r="B79" s="2" t="s">
        <v>55</v>
      </c>
      <c r="C79" s="35">
        <v>33.2</v>
      </c>
      <c r="D79" s="35">
        <v>33.2</v>
      </c>
      <c r="E79" s="35"/>
      <c r="F79" s="36"/>
      <c r="H79" s="7" t="b">
        <f t="shared" si="1"/>
        <v>1</v>
      </c>
    </row>
    <row r="80" spans="1:8" ht="15">
      <c r="A80" s="33"/>
      <c r="B80" s="34" t="s">
        <v>28</v>
      </c>
      <c r="C80" s="35"/>
      <c r="D80" s="35"/>
      <c r="E80" s="35"/>
      <c r="F80" s="36"/>
      <c r="H80" s="7" t="b">
        <f t="shared" si="1"/>
        <v>1</v>
      </c>
    </row>
    <row r="81" spans="1:8" ht="15">
      <c r="A81" s="3">
        <v>11</v>
      </c>
      <c r="B81" s="48" t="s">
        <v>15</v>
      </c>
      <c r="C81" s="5">
        <f>SUM(C82:C85)</f>
        <v>55.248000000000005</v>
      </c>
      <c r="D81" s="5">
        <f>SUM(D82:D85)</f>
        <v>104.064</v>
      </c>
      <c r="E81" s="5">
        <f>SUM(E82:E85)</f>
        <v>48.816</v>
      </c>
      <c r="F81" s="6">
        <f>SUM(F82:F85)</f>
        <v>0</v>
      </c>
      <c r="H81" s="7" t="b">
        <f t="shared" si="1"/>
        <v>1</v>
      </c>
    </row>
    <row r="82" spans="1:8" ht="15">
      <c r="A82" s="37"/>
      <c r="B82" s="47" t="s">
        <v>50</v>
      </c>
      <c r="C82" s="38">
        <v>9.618</v>
      </c>
      <c r="D82" s="38">
        <v>51.998</v>
      </c>
      <c r="E82" s="38">
        <v>42.38</v>
      </c>
      <c r="F82" s="39"/>
      <c r="H82" s="7" t="b">
        <f t="shared" si="1"/>
        <v>1</v>
      </c>
    </row>
    <row r="83" spans="1:6" ht="15">
      <c r="A83" s="37"/>
      <c r="B83" s="47" t="s">
        <v>56</v>
      </c>
      <c r="C83" s="38">
        <v>7</v>
      </c>
      <c r="D83" s="38">
        <v>7</v>
      </c>
      <c r="E83" s="38"/>
      <c r="F83" s="39"/>
    </row>
    <row r="84" spans="1:6" ht="15">
      <c r="A84" s="33"/>
      <c r="B84" s="34" t="s">
        <v>28</v>
      </c>
      <c r="C84" s="35">
        <v>2.8</v>
      </c>
      <c r="D84" s="35">
        <v>7.5</v>
      </c>
      <c r="E84" s="35">
        <v>4.7</v>
      </c>
      <c r="F84" s="36"/>
    </row>
    <row r="85" spans="1:8" ht="15">
      <c r="A85" s="12"/>
      <c r="B85" s="41" t="s">
        <v>55</v>
      </c>
      <c r="C85" s="17">
        <v>35.83</v>
      </c>
      <c r="D85" s="17">
        <v>37.566</v>
      </c>
      <c r="E85" s="17">
        <v>1.736</v>
      </c>
      <c r="F85" s="18"/>
      <c r="H85" s="7" t="b">
        <f t="shared" si="1"/>
        <v>1</v>
      </c>
    </row>
    <row r="86" spans="1:8" ht="15">
      <c r="A86" s="42">
        <v>12</v>
      </c>
      <c r="B86" s="1" t="s">
        <v>14</v>
      </c>
      <c r="C86" s="44">
        <f>SUM(C87:C92)</f>
        <v>1981.769</v>
      </c>
      <c r="D86" s="44">
        <f>SUM(D87:D92)</f>
        <v>2393.478</v>
      </c>
      <c r="E86" s="44">
        <f>SUM(E87:E92)</f>
        <v>434.222</v>
      </c>
      <c r="F86" s="45">
        <f>SUM(F87:F92)</f>
        <v>22.512999999999998</v>
      </c>
      <c r="H86" s="7" t="b">
        <f t="shared" si="1"/>
        <v>1</v>
      </c>
    </row>
    <row r="87" spans="1:8" ht="15">
      <c r="A87" s="37"/>
      <c r="B87" s="10" t="s">
        <v>72</v>
      </c>
      <c r="C87" s="38">
        <v>10.526</v>
      </c>
      <c r="D87" s="38">
        <v>4.51</v>
      </c>
      <c r="E87" s="38"/>
      <c r="F87" s="39">
        <v>6.016</v>
      </c>
      <c r="H87" s="7" t="b">
        <f t="shared" si="1"/>
        <v>1</v>
      </c>
    </row>
    <row r="88" spans="1:8" ht="15">
      <c r="A88" s="37"/>
      <c r="B88" s="10" t="s">
        <v>42</v>
      </c>
      <c r="C88" s="38">
        <v>140.267</v>
      </c>
      <c r="D88" s="38">
        <v>123.77</v>
      </c>
      <c r="E88" s="38"/>
      <c r="F88" s="39">
        <v>16.497</v>
      </c>
      <c r="H88" s="7" t="b">
        <f t="shared" si="1"/>
        <v>1</v>
      </c>
    </row>
    <row r="89" spans="1:8" ht="15">
      <c r="A89" s="37"/>
      <c r="B89" s="10" t="s">
        <v>50</v>
      </c>
      <c r="C89" s="38">
        <v>243.502</v>
      </c>
      <c r="D89" s="38">
        <v>677.724</v>
      </c>
      <c r="E89" s="38">
        <v>434.222</v>
      </c>
      <c r="F89" s="39"/>
      <c r="H89" s="7" t="b">
        <f t="shared" si="1"/>
        <v>1</v>
      </c>
    </row>
    <row r="90" spans="1:8" ht="15">
      <c r="A90" s="37"/>
      <c r="B90" s="10" t="s">
        <v>56</v>
      </c>
      <c r="C90" s="38">
        <v>106.04</v>
      </c>
      <c r="D90" s="38">
        <v>106.04</v>
      </c>
      <c r="E90" s="38"/>
      <c r="F90" s="39"/>
      <c r="G90" s="32"/>
      <c r="H90" s="7" t="b">
        <f t="shared" si="1"/>
        <v>1</v>
      </c>
    </row>
    <row r="91" spans="1:8" ht="15">
      <c r="A91" s="37"/>
      <c r="B91" s="10" t="s">
        <v>55</v>
      </c>
      <c r="C91" s="38">
        <v>27</v>
      </c>
      <c r="D91" s="38">
        <v>27</v>
      </c>
      <c r="E91" s="38"/>
      <c r="F91" s="39"/>
      <c r="H91" s="7" t="b">
        <f t="shared" si="1"/>
        <v>1</v>
      </c>
    </row>
    <row r="92" spans="1:8" ht="15">
      <c r="A92" s="33"/>
      <c r="B92" s="34" t="s">
        <v>28</v>
      </c>
      <c r="C92" s="35">
        <v>1454.434</v>
      </c>
      <c r="D92" s="35">
        <v>1454.434</v>
      </c>
      <c r="E92" s="35"/>
      <c r="F92" s="36"/>
      <c r="H92" s="7" t="b">
        <f t="shared" si="1"/>
        <v>1</v>
      </c>
    </row>
    <row r="93" spans="1:8" ht="15">
      <c r="A93" s="3">
        <v>13</v>
      </c>
      <c r="B93" s="11" t="s">
        <v>12</v>
      </c>
      <c r="C93" s="5">
        <f>SUM(C94:C97)</f>
        <v>310.613</v>
      </c>
      <c r="D93" s="5">
        <f>SUM(D94:D97)</f>
        <v>270.70799999999997</v>
      </c>
      <c r="E93" s="5">
        <f>SUM(E94:E97)</f>
        <v>0</v>
      </c>
      <c r="F93" s="6">
        <f>SUM(F94:F97)</f>
        <v>39.905</v>
      </c>
      <c r="H93" s="7" t="b">
        <f t="shared" si="1"/>
        <v>1</v>
      </c>
    </row>
    <row r="94" spans="1:8" ht="15">
      <c r="A94" s="37"/>
      <c r="B94" s="10" t="s">
        <v>50</v>
      </c>
      <c r="C94" s="38">
        <v>48.46</v>
      </c>
      <c r="D94" s="38">
        <v>24.09</v>
      </c>
      <c r="E94" s="59"/>
      <c r="F94" s="39">
        <v>24.37</v>
      </c>
      <c r="H94" s="7" t="b">
        <f t="shared" si="1"/>
        <v>1</v>
      </c>
    </row>
    <row r="95" spans="1:11" ht="15">
      <c r="A95" s="37"/>
      <c r="B95" s="10" t="s">
        <v>42</v>
      </c>
      <c r="C95" s="38">
        <v>7.425</v>
      </c>
      <c r="D95" s="38"/>
      <c r="E95" s="59"/>
      <c r="F95" s="39">
        <v>7.425</v>
      </c>
      <c r="K95" s="32"/>
    </row>
    <row r="96" spans="1:8" ht="15">
      <c r="A96" s="37"/>
      <c r="B96" s="10" t="s">
        <v>56</v>
      </c>
      <c r="C96" s="38">
        <v>10.61</v>
      </c>
      <c r="D96" s="38">
        <v>2.5</v>
      </c>
      <c r="E96" s="38"/>
      <c r="F96" s="39">
        <v>8.11</v>
      </c>
      <c r="H96" s="7" t="b">
        <f t="shared" si="1"/>
        <v>1</v>
      </c>
    </row>
    <row r="97" spans="1:8" ht="15">
      <c r="A97" s="12"/>
      <c r="B97" s="41" t="s">
        <v>28</v>
      </c>
      <c r="C97" s="17">
        <v>244.118</v>
      </c>
      <c r="D97" s="17">
        <v>244.118</v>
      </c>
      <c r="E97" s="17"/>
      <c r="F97" s="18"/>
      <c r="H97" s="7" t="b">
        <f t="shared" si="1"/>
        <v>1</v>
      </c>
    </row>
    <row r="98" spans="1:6" s="19" customFormat="1" ht="15">
      <c r="A98" s="119">
        <v>14</v>
      </c>
      <c r="B98" s="112" t="s">
        <v>81</v>
      </c>
      <c r="C98" s="5">
        <f>SUM(C99)</f>
        <v>10</v>
      </c>
      <c r="D98" s="5">
        <f>SUM(D99)</f>
        <v>10</v>
      </c>
      <c r="E98" s="113">
        <f>SUM(E99)</f>
        <v>0</v>
      </c>
      <c r="F98" s="114">
        <f>SUM(F99)</f>
        <v>0</v>
      </c>
    </row>
    <row r="99" spans="1:6" ht="15">
      <c r="A99" s="134"/>
      <c r="B99" s="109" t="s">
        <v>56</v>
      </c>
      <c r="C99" s="17">
        <v>10</v>
      </c>
      <c r="D99" s="17">
        <v>10</v>
      </c>
      <c r="E99" s="110"/>
      <c r="F99" s="111"/>
    </row>
    <row r="100" spans="1:6" ht="15">
      <c r="A100" s="119">
        <v>15</v>
      </c>
      <c r="B100" s="112" t="s">
        <v>44</v>
      </c>
      <c r="C100" s="5">
        <f>SUM(C101:C102)</f>
        <v>8.6</v>
      </c>
      <c r="D100" s="5">
        <f>SUM(D101:D102)</f>
        <v>0</v>
      </c>
      <c r="E100" s="113">
        <f>SUM(E101:E102)</f>
        <v>0</v>
      </c>
      <c r="F100" s="114">
        <f>SUM(F101:F102)</f>
        <v>8.6</v>
      </c>
    </row>
    <row r="101" spans="1:6" ht="15">
      <c r="A101" s="135"/>
      <c r="B101" s="136" t="s">
        <v>56</v>
      </c>
      <c r="C101" s="61">
        <v>5.08</v>
      </c>
      <c r="D101" s="61"/>
      <c r="E101" s="137"/>
      <c r="F101" s="138">
        <v>5.08</v>
      </c>
    </row>
    <row r="102" spans="1:6" ht="15">
      <c r="A102" s="108"/>
      <c r="B102" s="109" t="s">
        <v>42</v>
      </c>
      <c r="C102" s="17">
        <v>3.52</v>
      </c>
      <c r="D102" s="17"/>
      <c r="E102" s="110"/>
      <c r="F102" s="111">
        <v>3.52</v>
      </c>
    </row>
    <row r="103" spans="1:8" ht="15">
      <c r="A103" s="3">
        <v>16</v>
      </c>
      <c r="B103" s="11" t="s">
        <v>23</v>
      </c>
      <c r="C103" s="5">
        <f>SUM(C104:C105)</f>
        <v>6.59</v>
      </c>
      <c r="D103" s="5">
        <f>SUM(D104:D105)</f>
        <v>0</v>
      </c>
      <c r="E103" s="5">
        <f>SUM(E104:E105)</f>
        <v>0</v>
      </c>
      <c r="F103" s="6">
        <f>SUM(F104:F105)</f>
        <v>6.59</v>
      </c>
      <c r="H103" s="7" t="b">
        <f t="shared" si="1"/>
        <v>1</v>
      </c>
    </row>
    <row r="104" spans="1:8" ht="15">
      <c r="A104" s="37"/>
      <c r="B104" s="10" t="s">
        <v>42</v>
      </c>
      <c r="C104" s="35">
        <v>0.08</v>
      </c>
      <c r="D104" s="35"/>
      <c r="E104" s="35"/>
      <c r="F104" s="36">
        <v>0.08</v>
      </c>
      <c r="H104" s="7" t="b">
        <f t="shared" si="1"/>
        <v>1</v>
      </c>
    </row>
    <row r="105" spans="1:9" ht="15">
      <c r="A105" s="12"/>
      <c r="B105" s="46" t="s">
        <v>56</v>
      </c>
      <c r="C105" s="17">
        <v>6.51</v>
      </c>
      <c r="D105" s="17"/>
      <c r="E105" s="17"/>
      <c r="F105" s="18">
        <v>6.51</v>
      </c>
      <c r="H105" s="7" t="b">
        <f t="shared" si="1"/>
        <v>1</v>
      </c>
      <c r="I105" s="32"/>
    </row>
    <row r="106" spans="1:8" ht="15">
      <c r="A106" s="42">
        <v>17</v>
      </c>
      <c r="B106" s="1" t="s">
        <v>9</v>
      </c>
      <c r="C106" s="44">
        <f>SUM(C107:C109)</f>
        <v>28.565</v>
      </c>
      <c r="D106" s="44">
        <f>SUM(D107:D109)</f>
        <v>27.393</v>
      </c>
      <c r="E106" s="44">
        <f>SUM(E107:E109)</f>
        <v>0</v>
      </c>
      <c r="F106" s="45">
        <f>SUM(F107:F109)</f>
        <v>1.1720000000000002</v>
      </c>
      <c r="H106" s="7" t="b">
        <f t="shared" si="1"/>
        <v>1</v>
      </c>
    </row>
    <row r="107" spans="1:8" ht="15">
      <c r="A107" s="37"/>
      <c r="B107" s="10" t="s">
        <v>33</v>
      </c>
      <c r="C107" s="38">
        <v>1.472</v>
      </c>
      <c r="D107" s="38">
        <v>0.4</v>
      </c>
      <c r="E107" s="38"/>
      <c r="F107" s="39">
        <v>1.072</v>
      </c>
      <c r="H107" s="7" t="b">
        <f t="shared" si="1"/>
        <v>1</v>
      </c>
    </row>
    <row r="108" spans="1:6" ht="15">
      <c r="A108" s="37"/>
      <c r="B108" s="10" t="s">
        <v>28</v>
      </c>
      <c r="C108" s="38">
        <v>0.583</v>
      </c>
      <c r="D108" s="38">
        <v>0.583</v>
      </c>
      <c r="E108" s="38"/>
      <c r="F108" s="39"/>
    </row>
    <row r="109" spans="1:9" ht="15">
      <c r="A109" s="37"/>
      <c r="B109" s="10" t="s">
        <v>56</v>
      </c>
      <c r="C109" s="38">
        <v>26.51</v>
      </c>
      <c r="D109" s="38">
        <v>26.41</v>
      </c>
      <c r="E109" s="38"/>
      <c r="F109" s="39">
        <v>0.1</v>
      </c>
      <c r="H109" s="7" t="b">
        <f t="shared" si="1"/>
        <v>1</v>
      </c>
      <c r="I109" s="32"/>
    </row>
    <row r="110" spans="1:8" ht="15">
      <c r="A110" s="3">
        <v>18</v>
      </c>
      <c r="B110" s="11" t="s">
        <v>22</v>
      </c>
      <c r="C110" s="5">
        <f>SUM(C111:C113)</f>
        <v>51.786</v>
      </c>
      <c r="D110" s="5">
        <f>SUM(D111:D113)</f>
        <v>29.936</v>
      </c>
      <c r="E110" s="5">
        <f>SUM(E111:E113)</f>
        <v>0</v>
      </c>
      <c r="F110" s="6">
        <f>SUM(F111:F113)</f>
        <v>21.85</v>
      </c>
      <c r="H110" s="7" t="b">
        <f t="shared" si="1"/>
        <v>1</v>
      </c>
    </row>
    <row r="111" spans="1:6" ht="15">
      <c r="A111" s="15"/>
      <c r="B111" s="125" t="s">
        <v>56</v>
      </c>
      <c r="C111" s="38">
        <v>29.936</v>
      </c>
      <c r="D111" s="38">
        <v>29.936</v>
      </c>
      <c r="E111" s="38"/>
      <c r="F111" s="39"/>
    </row>
    <row r="112" spans="1:8" ht="15">
      <c r="A112" s="14"/>
      <c r="B112" s="120" t="s">
        <v>28</v>
      </c>
      <c r="C112" s="61"/>
      <c r="D112" s="61"/>
      <c r="E112" s="61"/>
      <c r="F112" s="62"/>
      <c r="H112" s="7" t="b">
        <f t="shared" si="1"/>
        <v>1</v>
      </c>
    </row>
    <row r="113" spans="1:8" ht="15">
      <c r="A113" s="12"/>
      <c r="B113" s="103" t="s">
        <v>55</v>
      </c>
      <c r="C113" s="17">
        <v>21.85</v>
      </c>
      <c r="D113" s="17"/>
      <c r="E113" s="17"/>
      <c r="F113" s="18">
        <v>21.85</v>
      </c>
      <c r="H113" s="7" t="b">
        <f t="shared" si="1"/>
        <v>1</v>
      </c>
    </row>
    <row r="114" spans="1:8" ht="15">
      <c r="A114" s="3">
        <v>19</v>
      </c>
      <c r="B114" s="11" t="s">
        <v>82</v>
      </c>
      <c r="C114" s="5">
        <f>SUM(C115:C116)</f>
        <v>3.1</v>
      </c>
      <c r="D114" s="5">
        <f>SUM(D115:D116)</f>
        <v>0</v>
      </c>
      <c r="E114" s="5">
        <f>SUM(E115:E116)</f>
        <v>0</v>
      </c>
      <c r="F114" s="6">
        <f>SUM(F115:F116)</f>
        <v>3.1</v>
      </c>
      <c r="H114" s="7" t="b">
        <f aca="true" t="shared" si="2" ref="H114:H172">IF((C114+E114)=(D114+F114),TRUE,FALSE)</f>
        <v>1</v>
      </c>
    </row>
    <row r="115" spans="1:6" ht="15">
      <c r="A115" s="14"/>
      <c r="B115" s="124" t="s">
        <v>50</v>
      </c>
      <c r="C115" s="61">
        <v>3</v>
      </c>
      <c r="D115" s="61"/>
      <c r="E115" s="61"/>
      <c r="F115" s="62">
        <v>3</v>
      </c>
    </row>
    <row r="116" spans="1:8" ht="15">
      <c r="A116" s="12"/>
      <c r="B116" s="46" t="s">
        <v>55</v>
      </c>
      <c r="C116" s="17">
        <v>0.1</v>
      </c>
      <c r="D116" s="17"/>
      <c r="E116" s="17"/>
      <c r="F116" s="18">
        <v>0.1</v>
      </c>
      <c r="H116" s="7" t="b">
        <f t="shared" si="2"/>
        <v>1</v>
      </c>
    </row>
    <row r="117" spans="1:8" ht="15">
      <c r="A117" s="3">
        <v>20</v>
      </c>
      <c r="B117" s="11" t="s">
        <v>86</v>
      </c>
      <c r="C117" s="5">
        <f>SUM(C118:C119)</f>
        <v>10.058</v>
      </c>
      <c r="D117" s="5">
        <f>SUM(D118:D119)</f>
        <v>10.058</v>
      </c>
      <c r="E117" s="5">
        <f>SUM(E118:E119)</f>
        <v>0</v>
      </c>
      <c r="F117" s="6">
        <f>SUM(F118:F119)</f>
        <v>0</v>
      </c>
      <c r="H117" s="7" t="b">
        <f t="shared" si="2"/>
        <v>1</v>
      </c>
    </row>
    <row r="118" spans="1:6" ht="15">
      <c r="A118" s="14"/>
      <c r="B118" s="124" t="s">
        <v>56</v>
      </c>
      <c r="C118" s="61">
        <v>10.058</v>
      </c>
      <c r="D118" s="61">
        <v>10.058</v>
      </c>
      <c r="E118" s="61"/>
      <c r="F118" s="62"/>
    </row>
    <row r="119" spans="1:8" ht="15">
      <c r="A119" s="12"/>
      <c r="B119" s="46" t="s">
        <v>28</v>
      </c>
      <c r="C119" s="17"/>
      <c r="D119" s="17"/>
      <c r="E119" s="17"/>
      <c r="F119" s="18"/>
      <c r="H119" s="7" t="b">
        <f t="shared" si="2"/>
        <v>1</v>
      </c>
    </row>
    <row r="120" spans="1:8" ht="15">
      <c r="A120" s="42">
        <v>21</v>
      </c>
      <c r="B120" s="60" t="s">
        <v>73</v>
      </c>
      <c r="C120" s="44">
        <f>SUM(C121:C122)</f>
        <v>5.639</v>
      </c>
      <c r="D120" s="44">
        <f>SUM(D121:D122)</f>
        <v>19.85</v>
      </c>
      <c r="E120" s="44">
        <f>SUM(E121:E122)</f>
        <v>14.45</v>
      </c>
      <c r="F120" s="45">
        <f>SUM(F121:F122)</f>
        <v>0.239</v>
      </c>
      <c r="H120" s="7" t="b">
        <f t="shared" si="2"/>
        <v>1</v>
      </c>
    </row>
    <row r="121" spans="1:8" ht="15">
      <c r="A121" s="16"/>
      <c r="B121" s="16" t="s">
        <v>56</v>
      </c>
      <c r="C121" s="40">
        <v>5.4</v>
      </c>
      <c r="D121" s="40">
        <v>19.85</v>
      </c>
      <c r="E121" s="16">
        <v>14.45</v>
      </c>
      <c r="F121" s="104"/>
      <c r="H121" s="7" t="b">
        <f t="shared" si="2"/>
        <v>1</v>
      </c>
    </row>
    <row r="122" spans="1:6" ht="15">
      <c r="A122" s="50"/>
      <c r="B122" s="49" t="s">
        <v>55</v>
      </c>
      <c r="C122" s="61">
        <v>0.239</v>
      </c>
      <c r="D122" s="61"/>
      <c r="E122" s="61"/>
      <c r="F122" s="62">
        <v>0.239</v>
      </c>
    </row>
    <row r="123" spans="1:8" ht="15">
      <c r="A123" s="3">
        <v>22</v>
      </c>
      <c r="B123" s="11" t="s">
        <v>38</v>
      </c>
      <c r="C123" s="5">
        <f>SUM(C124:C127)</f>
        <v>56.535999999999994</v>
      </c>
      <c r="D123" s="5">
        <f>SUM(D124:D127)</f>
        <v>58.52799999999999</v>
      </c>
      <c r="E123" s="5">
        <f>SUM(E124:E127)</f>
        <v>1.992</v>
      </c>
      <c r="F123" s="6">
        <f>SUM(F124:F127)</f>
        <v>0</v>
      </c>
      <c r="H123" s="7" t="b">
        <f t="shared" si="2"/>
        <v>1</v>
      </c>
    </row>
    <row r="124" spans="1:8" ht="15">
      <c r="A124" s="37"/>
      <c r="B124" s="10" t="s">
        <v>50</v>
      </c>
      <c r="C124" s="38">
        <v>41.733</v>
      </c>
      <c r="D124" s="38">
        <v>42.544</v>
      </c>
      <c r="E124" s="38">
        <v>0.811</v>
      </c>
      <c r="F124" s="39"/>
      <c r="G124" s="32"/>
      <c r="H124" s="7" t="b">
        <f t="shared" si="2"/>
        <v>1</v>
      </c>
    </row>
    <row r="125" spans="1:7" ht="15">
      <c r="A125" s="37"/>
      <c r="B125" s="10" t="s">
        <v>56</v>
      </c>
      <c r="C125" s="38">
        <v>0.54</v>
      </c>
      <c r="D125" s="38">
        <v>0.54</v>
      </c>
      <c r="E125" s="38"/>
      <c r="F125" s="39"/>
      <c r="G125" s="32"/>
    </row>
    <row r="126" spans="1:8" ht="15">
      <c r="A126" s="37"/>
      <c r="B126" s="10" t="s">
        <v>55</v>
      </c>
      <c r="C126" s="38">
        <v>1.317</v>
      </c>
      <c r="D126" s="38">
        <v>2.498</v>
      </c>
      <c r="E126" s="38">
        <v>1.181</v>
      </c>
      <c r="F126" s="39"/>
      <c r="H126" s="7" t="b">
        <f t="shared" si="2"/>
        <v>1</v>
      </c>
    </row>
    <row r="127" spans="1:8" ht="15">
      <c r="A127" s="12"/>
      <c r="B127" s="41" t="s">
        <v>71</v>
      </c>
      <c r="C127" s="17">
        <v>12.946</v>
      </c>
      <c r="D127" s="17">
        <v>12.946</v>
      </c>
      <c r="E127" s="17"/>
      <c r="F127" s="18"/>
      <c r="H127" s="7" t="b">
        <f t="shared" si="2"/>
        <v>1</v>
      </c>
    </row>
    <row r="128" spans="1:8" ht="15">
      <c r="A128" s="42">
        <v>23</v>
      </c>
      <c r="B128" s="1" t="s">
        <v>16</v>
      </c>
      <c r="C128" s="44">
        <f>SUM(C129:C130)</f>
        <v>0.18</v>
      </c>
      <c r="D128" s="44">
        <f>SUM(D129:D130)</f>
        <v>0.18</v>
      </c>
      <c r="E128" s="44">
        <f>SUM(E129:E130)</f>
        <v>0</v>
      </c>
      <c r="F128" s="45">
        <f>SUM(F129:F130)</f>
        <v>0</v>
      </c>
      <c r="H128" s="7" t="b">
        <f t="shared" si="2"/>
        <v>1</v>
      </c>
    </row>
    <row r="129" spans="1:6" ht="15">
      <c r="A129" s="58"/>
      <c r="B129" s="29" t="s">
        <v>42</v>
      </c>
      <c r="C129" s="30"/>
      <c r="D129" s="30"/>
      <c r="E129" s="30"/>
      <c r="F129" s="31"/>
    </row>
    <row r="130" spans="1:8" ht="15">
      <c r="A130" s="37"/>
      <c r="B130" s="10" t="s">
        <v>56</v>
      </c>
      <c r="C130" s="38">
        <v>0.18</v>
      </c>
      <c r="D130" s="38">
        <v>0.18</v>
      </c>
      <c r="E130" s="38"/>
      <c r="F130" s="39"/>
      <c r="H130" s="7" t="b">
        <f t="shared" si="2"/>
        <v>1</v>
      </c>
    </row>
    <row r="131" spans="1:8" ht="15">
      <c r="A131" s="3">
        <v>24</v>
      </c>
      <c r="B131" s="48" t="s">
        <v>77</v>
      </c>
      <c r="C131" s="5">
        <f>SUM(C132:C132)</f>
        <v>0.2</v>
      </c>
      <c r="D131" s="5">
        <f>SUM(D132:D132)</f>
        <v>0.2</v>
      </c>
      <c r="E131" s="5">
        <f>SUM(E132:E132)</f>
        <v>0</v>
      </c>
      <c r="F131" s="6">
        <f>SUM(F132:F132)</f>
        <v>0</v>
      </c>
      <c r="H131" s="7" t="b">
        <f t="shared" si="2"/>
        <v>1</v>
      </c>
    </row>
    <row r="132" spans="1:6" ht="15">
      <c r="A132" s="12"/>
      <c r="B132" s="41" t="s">
        <v>56</v>
      </c>
      <c r="C132" s="17">
        <v>0.2</v>
      </c>
      <c r="D132" s="17">
        <v>0.2</v>
      </c>
      <c r="E132" s="17"/>
      <c r="F132" s="18"/>
    </row>
    <row r="133" spans="1:8" ht="15">
      <c r="A133" s="42">
        <v>25</v>
      </c>
      <c r="B133" s="43" t="s">
        <v>49</v>
      </c>
      <c r="C133" s="44">
        <f>SUM(C134:C135)</f>
        <v>14.782</v>
      </c>
      <c r="D133" s="44">
        <f>SUM(D134:D135)</f>
        <v>0.12</v>
      </c>
      <c r="E133" s="44">
        <f>SUM(E134:E135)</f>
        <v>0</v>
      </c>
      <c r="F133" s="45">
        <f>SUM(F134:F135)</f>
        <v>14.662</v>
      </c>
      <c r="H133" s="7" t="b">
        <f t="shared" si="2"/>
        <v>1</v>
      </c>
    </row>
    <row r="134" spans="1:6" ht="15">
      <c r="A134" s="15"/>
      <c r="B134" s="47" t="s">
        <v>50</v>
      </c>
      <c r="C134" s="38">
        <v>14.662</v>
      </c>
      <c r="D134" s="38"/>
      <c r="E134" s="38"/>
      <c r="F134" s="39">
        <v>14.662</v>
      </c>
    </row>
    <row r="135" spans="1:8" ht="15">
      <c r="A135" s="8"/>
      <c r="B135" s="41" t="s">
        <v>42</v>
      </c>
      <c r="C135" s="17">
        <v>0.12</v>
      </c>
      <c r="D135" s="17">
        <v>0.12</v>
      </c>
      <c r="E135" s="17"/>
      <c r="F135" s="18"/>
      <c r="H135" s="7" t="b">
        <f t="shared" si="2"/>
        <v>1</v>
      </c>
    </row>
    <row r="136" spans="1:8" ht="15">
      <c r="A136" s="3">
        <v>26</v>
      </c>
      <c r="B136" s="48" t="s">
        <v>39</v>
      </c>
      <c r="C136" s="5">
        <f>SUM(C137:C137)</f>
        <v>5.46</v>
      </c>
      <c r="D136" s="5">
        <f>SUM(D137:D137)</f>
        <v>0</v>
      </c>
      <c r="E136" s="5">
        <f>SUM(E137:E137)</f>
        <v>0</v>
      </c>
      <c r="F136" s="6">
        <f>SUM(F137:F137)</f>
        <v>5.46</v>
      </c>
      <c r="H136" s="7" t="b">
        <f t="shared" si="2"/>
        <v>1</v>
      </c>
    </row>
    <row r="137" spans="1:8" ht="15">
      <c r="A137" s="12"/>
      <c r="B137" s="41" t="s">
        <v>55</v>
      </c>
      <c r="C137" s="17">
        <v>5.46</v>
      </c>
      <c r="D137" s="17"/>
      <c r="E137" s="17"/>
      <c r="F137" s="18">
        <v>5.46</v>
      </c>
      <c r="H137" s="7" t="b">
        <f t="shared" si="2"/>
        <v>1</v>
      </c>
    </row>
    <row r="138" spans="1:6" ht="15">
      <c r="A138" s="3">
        <v>27</v>
      </c>
      <c r="B138" s="48" t="s">
        <v>104</v>
      </c>
      <c r="C138" s="5">
        <f>SUM(C139:C139)</f>
        <v>0</v>
      </c>
      <c r="D138" s="5">
        <f>SUM(D139:D139)</f>
        <v>0.57</v>
      </c>
      <c r="E138" s="5">
        <f>SUM(E139:E139)</f>
        <v>0.57</v>
      </c>
      <c r="F138" s="6">
        <f>SUM(F139:F139)</f>
        <v>0</v>
      </c>
    </row>
    <row r="139" spans="1:6" ht="15">
      <c r="A139" s="8"/>
      <c r="B139" s="41" t="s">
        <v>56</v>
      </c>
      <c r="C139" s="17"/>
      <c r="D139" s="17">
        <v>0.57</v>
      </c>
      <c r="E139" s="17">
        <v>0.57</v>
      </c>
      <c r="F139" s="18"/>
    </row>
    <row r="140" spans="1:8" ht="15">
      <c r="A140" s="3">
        <v>28</v>
      </c>
      <c r="B140" s="48" t="s">
        <v>103</v>
      </c>
      <c r="C140" s="5">
        <f>SUM(C141:C141)</f>
        <v>4.2</v>
      </c>
      <c r="D140" s="5">
        <f>SUM(D141:D141)</f>
        <v>0</v>
      </c>
      <c r="E140" s="5">
        <f>SUM(E141:E141)</f>
        <v>0</v>
      </c>
      <c r="F140" s="6">
        <f>SUM(F141:F141)</f>
        <v>4.2</v>
      </c>
      <c r="H140" s="7" t="b">
        <f t="shared" si="2"/>
        <v>1</v>
      </c>
    </row>
    <row r="141" spans="1:8" ht="15">
      <c r="A141" s="8"/>
      <c r="B141" s="41" t="s">
        <v>55</v>
      </c>
      <c r="C141" s="17">
        <v>4.2</v>
      </c>
      <c r="D141" s="17"/>
      <c r="E141" s="17"/>
      <c r="F141" s="18">
        <v>4.2</v>
      </c>
      <c r="H141" s="7" t="b">
        <f t="shared" si="2"/>
        <v>1</v>
      </c>
    </row>
    <row r="142" spans="1:6" ht="15">
      <c r="A142" s="3">
        <v>29</v>
      </c>
      <c r="B142" s="48" t="s">
        <v>52</v>
      </c>
      <c r="C142" s="5">
        <f>SUM(C143:C143)</f>
        <v>0</v>
      </c>
      <c r="D142" s="5">
        <f>SUM(D143:D143)</f>
        <v>1.5</v>
      </c>
      <c r="E142" s="5">
        <f>SUM(E143:E143)</f>
        <v>1.5</v>
      </c>
      <c r="F142" s="6">
        <f>SUM(F143:F143)</f>
        <v>0</v>
      </c>
    </row>
    <row r="143" spans="1:6" ht="15">
      <c r="A143" s="8"/>
      <c r="B143" s="41" t="s">
        <v>28</v>
      </c>
      <c r="C143" s="17"/>
      <c r="D143" s="17">
        <v>1.5</v>
      </c>
      <c r="E143" s="17">
        <v>1.5</v>
      </c>
      <c r="F143" s="18"/>
    </row>
    <row r="144" spans="1:8" ht="17.25" customHeight="1">
      <c r="A144" s="3">
        <v>30</v>
      </c>
      <c r="B144" s="11" t="s">
        <v>65</v>
      </c>
      <c r="C144" s="5">
        <f>SUM(C145:C148)</f>
        <v>1.21</v>
      </c>
      <c r="D144" s="5">
        <f>SUM(D145:D148)</f>
        <v>1.1800000000000002</v>
      </c>
      <c r="E144" s="5">
        <f>SUM(E145:E148)</f>
        <v>0.05</v>
      </c>
      <c r="F144" s="6">
        <f>SUM(F145:F148)</f>
        <v>0.08</v>
      </c>
      <c r="H144" s="7" t="b">
        <f t="shared" si="2"/>
        <v>1</v>
      </c>
    </row>
    <row r="145" spans="1:6" ht="17.25" customHeight="1">
      <c r="A145" s="15"/>
      <c r="B145" s="10" t="s">
        <v>50</v>
      </c>
      <c r="C145" s="38"/>
      <c r="D145" s="38">
        <v>0.05</v>
      </c>
      <c r="E145" s="38">
        <v>0.05</v>
      </c>
      <c r="F145" s="39"/>
    </row>
    <row r="146" spans="1:6" ht="17.25" customHeight="1">
      <c r="A146" s="15"/>
      <c r="B146" s="10" t="s">
        <v>28</v>
      </c>
      <c r="C146" s="38">
        <v>0.84</v>
      </c>
      <c r="D146" s="38">
        <v>0.84</v>
      </c>
      <c r="E146" s="38"/>
      <c r="F146" s="39"/>
    </row>
    <row r="147" spans="1:8" ht="15">
      <c r="A147" s="33"/>
      <c r="B147" s="2" t="s">
        <v>56</v>
      </c>
      <c r="C147" s="35">
        <v>0.19</v>
      </c>
      <c r="D147" s="35">
        <v>0.19</v>
      </c>
      <c r="E147" s="35"/>
      <c r="F147" s="36"/>
      <c r="H147" s="7" t="b">
        <f t="shared" si="2"/>
        <v>1</v>
      </c>
    </row>
    <row r="148" spans="1:8" ht="15">
      <c r="A148" s="12"/>
      <c r="B148" s="41" t="s">
        <v>55</v>
      </c>
      <c r="C148" s="17">
        <v>0.18</v>
      </c>
      <c r="D148" s="17">
        <v>0.1</v>
      </c>
      <c r="E148" s="17"/>
      <c r="F148" s="18">
        <v>0.08</v>
      </c>
      <c r="H148" s="7" t="b">
        <f t="shared" si="2"/>
        <v>1</v>
      </c>
    </row>
    <row r="149" spans="1:8" ht="15">
      <c r="A149" s="3">
        <v>31</v>
      </c>
      <c r="B149" s="48" t="s">
        <v>75</v>
      </c>
      <c r="C149" s="5">
        <f>SUM(C150:C150)</f>
        <v>0.11</v>
      </c>
      <c r="D149" s="5">
        <f>SUM(D150:D150)</f>
        <v>0</v>
      </c>
      <c r="E149" s="5">
        <f>SUM(E150:E150)</f>
        <v>0</v>
      </c>
      <c r="F149" s="6">
        <f>SUM(F150:F150)</f>
        <v>0.11</v>
      </c>
      <c r="H149" s="7" t="b">
        <f t="shared" si="2"/>
        <v>1</v>
      </c>
    </row>
    <row r="150" spans="1:6" ht="15">
      <c r="A150" s="15"/>
      <c r="B150" s="47" t="s">
        <v>56</v>
      </c>
      <c r="C150" s="38">
        <v>0.11</v>
      </c>
      <c r="D150" s="38"/>
      <c r="E150" s="38"/>
      <c r="F150" s="39">
        <v>0.11</v>
      </c>
    </row>
    <row r="151" spans="1:8" ht="15">
      <c r="A151" s="3">
        <v>32</v>
      </c>
      <c r="B151" s="11" t="s">
        <v>10</v>
      </c>
      <c r="C151" s="5">
        <f>SUM(C152:C157)</f>
        <v>87.643</v>
      </c>
      <c r="D151" s="5">
        <f>SUM(D152:D157)</f>
        <v>49.907</v>
      </c>
      <c r="E151" s="5">
        <f>SUM(E152:E157)</f>
        <v>0.25</v>
      </c>
      <c r="F151" s="6">
        <f>SUM(F152:F157)</f>
        <v>37.986</v>
      </c>
      <c r="H151" s="7" t="b">
        <f t="shared" si="2"/>
        <v>1</v>
      </c>
    </row>
    <row r="152" spans="1:8" ht="15">
      <c r="A152" s="37"/>
      <c r="B152" s="10" t="s">
        <v>95</v>
      </c>
      <c r="C152" s="38">
        <f>4.745+10.08</f>
        <v>14.825</v>
      </c>
      <c r="D152" s="38"/>
      <c r="E152" s="38"/>
      <c r="F152" s="39">
        <f>4.745+10.08</f>
        <v>14.825</v>
      </c>
      <c r="H152" s="7" t="b">
        <f t="shared" si="2"/>
        <v>1</v>
      </c>
    </row>
    <row r="153" spans="1:8" ht="15">
      <c r="A153" s="37"/>
      <c r="B153" s="10" t="s">
        <v>42</v>
      </c>
      <c r="C153" s="38">
        <v>4.5</v>
      </c>
      <c r="D153" s="38">
        <v>4.75</v>
      </c>
      <c r="E153" s="38">
        <v>0.25</v>
      </c>
      <c r="F153" s="39"/>
      <c r="H153" s="7" t="b">
        <f t="shared" si="2"/>
        <v>1</v>
      </c>
    </row>
    <row r="154" spans="1:8" ht="15">
      <c r="A154" s="37"/>
      <c r="B154" s="10" t="s">
        <v>50</v>
      </c>
      <c r="C154" s="38">
        <v>58.186</v>
      </c>
      <c r="D154" s="38">
        <v>38.852</v>
      </c>
      <c r="E154" s="38"/>
      <c r="F154" s="39">
        <v>19.334</v>
      </c>
      <c r="H154" s="7" t="b">
        <f t="shared" si="2"/>
        <v>1</v>
      </c>
    </row>
    <row r="155" spans="1:8" ht="15">
      <c r="A155" s="37"/>
      <c r="B155" s="10" t="s">
        <v>56</v>
      </c>
      <c r="C155" s="38">
        <v>7.357</v>
      </c>
      <c r="D155" s="38">
        <v>3.53</v>
      </c>
      <c r="E155" s="38"/>
      <c r="F155" s="39">
        <v>3.827</v>
      </c>
      <c r="H155" s="7" t="b">
        <f t="shared" si="2"/>
        <v>1</v>
      </c>
    </row>
    <row r="156" spans="1:8" ht="15">
      <c r="A156" s="33"/>
      <c r="B156" s="2" t="s">
        <v>55</v>
      </c>
      <c r="C156" s="35"/>
      <c r="D156" s="35"/>
      <c r="E156" s="35"/>
      <c r="F156" s="36"/>
      <c r="H156" s="7" t="b">
        <f t="shared" si="2"/>
        <v>1</v>
      </c>
    </row>
    <row r="157" spans="1:8" ht="15">
      <c r="A157" s="12"/>
      <c r="B157" s="41" t="s">
        <v>28</v>
      </c>
      <c r="C157" s="17">
        <v>2.775</v>
      </c>
      <c r="D157" s="17">
        <v>2.775</v>
      </c>
      <c r="E157" s="17"/>
      <c r="F157" s="18"/>
      <c r="H157" s="7" t="b">
        <f t="shared" si="2"/>
        <v>1</v>
      </c>
    </row>
    <row r="158" spans="1:8" ht="15">
      <c r="A158" s="3">
        <v>33</v>
      </c>
      <c r="B158" s="11" t="s">
        <v>89</v>
      </c>
      <c r="C158" s="5">
        <f>SUM(C159:C159)</f>
        <v>0.52</v>
      </c>
      <c r="D158" s="5">
        <f>SUM(D159:D159)</f>
        <v>0</v>
      </c>
      <c r="E158" s="5">
        <f>SUM(E159:E159)</f>
        <v>0</v>
      </c>
      <c r="F158" s="6">
        <f>SUM(F159:F159)</f>
        <v>0.52</v>
      </c>
      <c r="H158" s="7" t="b">
        <f t="shared" si="2"/>
        <v>1</v>
      </c>
    </row>
    <row r="159" spans="1:8" ht="15">
      <c r="A159" s="12"/>
      <c r="B159" s="46" t="s">
        <v>56</v>
      </c>
      <c r="C159" s="17">
        <v>0.52</v>
      </c>
      <c r="D159" s="17"/>
      <c r="E159" s="17"/>
      <c r="F159" s="18">
        <v>0.52</v>
      </c>
      <c r="H159" s="7" t="b">
        <f t="shared" si="2"/>
        <v>1</v>
      </c>
    </row>
    <row r="160" spans="1:6" ht="15">
      <c r="A160" s="3">
        <v>34</v>
      </c>
      <c r="B160" s="11" t="s">
        <v>84</v>
      </c>
      <c r="C160" s="5">
        <f>SUM(C161:C161)</f>
        <v>2.09</v>
      </c>
      <c r="D160" s="5">
        <f>SUM(D161:D161)</f>
        <v>0</v>
      </c>
      <c r="E160" s="5">
        <f>SUM(E161:E161)</f>
        <v>0</v>
      </c>
      <c r="F160" s="6">
        <f>SUM(F161:F161)</f>
        <v>2.09</v>
      </c>
    </row>
    <row r="161" spans="1:6" ht="15">
      <c r="A161" s="12"/>
      <c r="B161" s="46" t="s">
        <v>56</v>
      </c>
      <c r="C161" s="17">
        <v>2.09</v>
      </c>
      <c r="D161" s="17"/>
      <c r="E161" s="17"/>
      <c r="F161" s="18">
        <v>2.09</v>
      </c>
    </row>
    <row r="162" spans="1:8" ht="15">
      <c r="A162" s="3">
        <v>35</v>
      </c>
      <c r="B162" s="48" t="s">
        <v>53</v>
      </c>
      <c r="C162" s="5">
        <f>SUM(C163:C164)</f>
        <v>0</v>
      </c>
      <c r="D162" s="5">
        <f>SUM(D163:D164)</f>
        <v>19.2</v>
      </c>
      <c r="E162" s="5">
        <f>SUM(E163:E164)</f>
        <v>19.2</v>
      </c>
      <c r="F162" s="6">
        <f>SUM(F163:F164)</f>
        <v>0</v>
      </c>
      <c r="H162" s="7" t="b">
        <f t="shared" si="2"/>
        <v>1</v>
      </c>
    </row>
    <row r="163" spans="1:8" ht="15">
      <c r="A163" s="15"/>
      <c r="B163" s="63" t="s">
        <v>42</v>
      </c>
      <c r="C163" s="30"/>
      <c r="D163" s="30">
        <v>19.2</v>
      </c>
      <c r="E163" s="30">
        <v>19.2</v>
      </c>
      <c r="F163" s="39"/>
      <c r="H163" s="7" t="b">
        <f t="shared" si="2"/>
        <v>1</v>
      </c>
    </row>
    <row r="164" spans="1:8" ht="15">
      <c r="A164" s="8"/>
      <c r="B164" s="41" t="s">
        <v>50</v>
      </c>
      <c r="C164" s="17"/>
      <c r="D164" s="17"/>
      <c r="E164" s="17"/>
      <c r="F164" s="18"/>
      <c r="H164" s="7" t="b">
        <f t="shared" si="2"/>
        <v>1</v>
      </c>
    </row>
    <row r="165" spans="1:8" ht="15">
      <c r="A165" s="42">
        <v>36</v>
      </c>
      <c r="B165" s="1" t="s">
        <v>40</v>
      </c>
      <c r="C165" s="44">
        <f>SUM(C166:C167)</f>
        <v>40.42</v>
      </c>
      <c r="D165" s="44">
        <f>SUM(D166:D167)</f>
        <v>67.101</v>
      </c>
      <c r="E165" s="44">
        <f>SUM(E166:E167)</f>
        <v>26.681</v>
      </c>
      <c r="F165" s="45">
        <f>SUM(F166:F167)</f>
        <v>0</v>
      </c>
      <c r="H165" s="7" t="b">
        <f t="shared" si="2"/>
        <v>1</v>
      </c>
    </row>
    <row r="166" spans="1:6" ht="15">
      <c r="A166" s="14"/>
      <c r="B166" s="124" t="s">
        <v>56</v>
      </c>
      <c r="C166" s="61"/>
      <c r="D166" s="61">
        <v>4.2</v>
      </c>
      <c r="E166" s="61">
        <v>4.2</v>
      </c>
      <c r="F166" s="62"/>
    </row>
    <row r="167" spans="1:8" ht="15">
      <c r="A167" s="33"/>
      <c r="B167" s="34" t="s">
        <v>50</v>
      </c>
      <c r="C167" s="35">
        <v>40.42</v>
      </c>
      <c r="D167" s="35">
        <v>62.901</v>
      </c>
      <c r="E167" s="35">
        <v>22.481</v>
      </c>
      <c r="F167" s="36"/>
      <c r="H167" s="7" t="b">
        <f t="shared" si="2"/>
        <v>1</v>
      </c>
    </row>
    <row r="168" spans="1:8" ht="15">
      <c r="A168" s="64"/>
      <c r="B168" s="65" t="s">
        <v>43</v>
      </c>
      <c r="C168" s="66">
        <f>C169+C171+C173+C175+C178+C180+C182+C185</f>
        <v>44.301</v>
      </c>
      <c r="D168" s="66">
        <f>D169+D171+D173+D175+D178+D180+D182+D185</f>
        <v>0</v>
      </c>
      <c r="E168" s="66">
        <f>E169+E171+E173+E175+E178+E180+E182+E185</f>
        <v>0</v>
      </c>
      <c r="F168" s="67">
        <f>F169+F171+F173+F175+F178+F180+F182+F185</f>
        <v>44.301</v>
      </c>
      <c r="H168" s="7" t="b">
        <f t="shared" si="2"/>
        <v>1</v>
      </c>
    </row>
    <row r="169" spans="1:8" ht="15">
      <c r="A169" s="68">
        <v>1</v>
      </c>
      <c r="B169" s="69" t="s">
        <v>64</v>
      </c>
      <c r="C169" s="5">
        <f>C170</f>
        <v>12.44</v>
      </c>
      <c r="D169" s="5">
        <f>D170</f>
        <v>0</v>
      </c>
      <c r="E169" s="5">
        <f>E170</f>
        <v>0</v>
      </c>
      <c r="F169" s="6">
        <f>F170</f>
        <v>12.44</v>
      </c>
      <c r="H169" s="7" t="b">
        <f t="shared" si="2"/>
        <v>1</v>
      </c>
    </row>
    <row r="170" spans="1:8" ht="15">
      <c r="A170" s="70"/>
      <c r="B170" s="71" t="s">
        <v>55</v>
      </c>
      <c r="C170" s="17">
        <v>12.44</v>
      </c>
      <c r="D170" s="17"/>
      <c r="E170" s="17"/>
      <c r="F170" s="18">
        <v>12.44</v>
      </c>
      <c r="H170" s="7" t="b">
        <f t="shared" si="2"/>
        <v>1</v>
      </c>
    </row>
    <row r="171" spans="1:8" ht="15">
      <c r="A171" s="3">
        <v>2</v>
      </c>
      <c r="B171" s="48" t="s">
        <v>101</v>
      </c>
      <c r="C171" s="5">
        <f>C172</f>
        <v>0.12</v>
      </c>
      <c r="D171" s="5">
        <f>D172</f>
        <v>0</v>
      </c>
      <c r="E171" s="5">
        <f>E172</f>
        <v>0</v>
      </c>
      <c r="F171" s="6">
        <f>F172</f>
        <v>0.12</v>
      </c>
      <c r="H171" s="7" t="b">
        <f t="shared" si="2"/>
        <v>1</v>
      </c>
    </row>
    <row r="172" spans="1:8" ht="15">
      <c r="A172" s="12"/>
      <c r="B172" s="41" t="s">
        <v>50</v>
      </c>
      <c r="C172" s="17">
        <v>0.12</v>
      </c>
      <c r="D172" s="17"/>
      <c r="E172" s="17"/>
      <c r="F172" s="18">
        <v>0.12</v>
      </c>
      <c r="H172" s="7" t="b">
        <f t="shared" si="2"/>
        <v>1</v>
      </c>
    </row>
    <row r="173" spans="1:8" ht="15">
      <c r="A173" s="68">
        <v>3</v>
      </c>
      <c r="B173" s="69" t="s">
        <v>66</v>
      </c>
      <c r="C173" s="5">
        <f>C174</f>
        <v>3.28</v>
      </c>
      <c r="D173" s="5">
        <f>D174</f>
        <v>0</v>
      </c>
      <c r="E173" s="5">
        <f>E174</f>
        <v>0</v>
      </c>
      <c r="F173" s="6">
        <f>F174</f>
        <v>3.28</v>
      </c>
      <c r="H173" s="7" t="b">
        <f aca="true" t="shared" si="3" ref="H173:H236">IF((C173+E173)=(D173+F173),TRUE,FALSE)</f>
        <v>1</v>
      </c>
    </row>
    <row r="174" spans="1:8" ht="15">
      <c r="A174" s="70"/>
      <c r="B174" s="71" t="s">
        <v>55</v>
      </c>
      <c r="C174" s="17">
        <v>3.28</v>
      </c>
      <c r="D174" s="17"/>
      <c r="E174" s="17"/>
      <c r="F174" s="18">
        <v>3.28</v>
      </c>
      <c r="H174" s="7" t="b">
        <f t="shared" si="3"/>
        <v>1</v>
      </c>
    </row>
    <row r="175" spans="1:8" ht="15">
      <c r="A175" s="3">
        <v>4</v>
      </c>
      <c r="B175" s="48" t="s">
        <v>97</v>
      </c>
      <c r="C175" s="5">
        <f>SUM(C176:C177)</f>
        <v>2.776</v>
      </c>
      <c r="D175" s="5">
        <f>SUM(D176:D177)</f>
        <v>0</v>
      </c>
      <c r="E175" s="5">
        <f>SUM(E176:E177)</f>
        <v>0</v>
      </c>
      <c r="F175" s="6">
        <f>SUM(F176:F177)</f>
        <v>2.776</v>
      </c>
      <c r="H175" s="7" t="b">
        <f t="shared" si="3"/>
        <v>1</v>
      </c>
    </row>
    <row r="176" spans="1:6" ht="15">
      <c r="A176" s="14"/>
      <c r="B176" s="49" t="s">
        <v>33</v>
      </c>
      <c r="C176" s="61">
        <v>2.106</v>
      </c>
      <c r="D176" s="61"/>
      <c r="E176" s="61"/>
      <c r="F176" s="62">
        <v>2.106</v>
      </c>
    </row>
    <row r="177" spans="1:8" ht="15">
      <c r="A177" s="8"/>
      <c r="B177" s="41" t="s">
        <v>42</v>
      </c>
      <c r="C177" s="17">
        <v>0.67</v>
      </c>
      <c r="D177" s="17"/>
      <c r="E177" s="17"/>
      <c r="F177" s="18">
        <v>0.67</v>
      </c>
      <c r="H177" s="7" t="b">
        <f t="shared" si="3"/>
        <v>1</v>
      </c>
    </row>
    <row r="178" spans="1:8" ht="15">
      <c r="A178" s="3">
        <v>5</v>
      </c>
      <c r="B178" s="11" t="s">
        <v>90</v>
      </c>
      <c r="C178" s="5">
        <f>SUM(C179:C179)</f>
        <v>2.113</v>
      </c>
      <c r="D178" s="5">
        <f>SUM(D179:D179)</f>
        <v>0</v>
      </c>
      <c r="E178" s="5">
        <f>SUM(E179:E179)</f>
        <v>0</v>
      </c>
      <c r="F178" s="6">
        <f>SUM(F179:F179)</f>
        <v>2.113</v>
      </c>
      <c r="H178" s="7" t="b">
        <f t="shared" si="3"/>
        <v>1</v>
      </c>
    </row>
    <row r="179" spans="1:8" ht="15">
      <c r="A179" s="12"/>
      <c r="B179" s="46" t="s">
        <v>56</v>
      </c>
      <c r="C179" s="17">
        <v>2.113</v>
      </c>
      <c r="D179" s="17"/>
      <c r="E179" s="17"/>
      <c r="F179" s="18">
        <v>2.113</v>
      </c>
      <c r="H179" s="7" t="b">
        <f t="shared" si="3"/>
        <v>1</v>
      </c>
    </row>
    <row r="180" spans="1:8" ht="15">
      <c r="A180" s="3">
        <v>6</v>
      </c>
      <c r="B180" s="11" t="s">
        <v>91</v>
      </c>
      <c r="C180" s="5">
        <f>SUM(C181:C181)</f>
        <v>1.695</v>
      </c>
      <c r="D180" s="5">
        <f>SUM(D181:D181)</f>
        <v>0</v>
      </c>
      <c r="E180" s="5">
        <f>SUM(E181:E181)</f>
        <v>0</v>
      </c>
      <c r="F180" s="6">
        <f>SUM(F181:F181)</f>
        <v>1.695</v>
      </c>
      <c r="H180" s="7" t="b">
        <f t="shared" si="3"/>
        <v>1</v>
      </c>
    </row>
    <row r="181" spans="1:8" ht="15">
      <c r="A181" s="12"/>
      <c r="B181" s="46" t="s">
        <v>56</v>
      </c>
      <c r="C181" s="17">
        <v>1.695</v>
      </c>
      <c r="D181" s="17"/>
      <c r="E181" s="17"/>
      <c r="F181" s="18">
        <v>1.695</v>
      </c>
      <c r="H181" s="7" t="b">
        <f t="shared" si="3"/>
        <v>1</v>
      </c>
    </row>
    <row r="182" spans="1:8" ht="15">
      <c r="A182" s="42">
        <v>7</v>
      </c>
      <c r="B182" s="43" t="s">
        <v>54</v>
      </c>
      <c r="C182" s="44">
        <f>SUM(C183:C184)</f>
        <v>3.367</v>
      </c>
      <c r="D182" s="44">
        <f>SUM(D183:D184)</f>
        <v>0</v>
      </c>
      <c r="E182" s="44">
        <f>SUM(E183:E184)</f>
        <v>0</v>
      </c>
      <c r="F182" s="45">
        <f>SUM(F183:F184)</f>
        <v>3.367</v>
      </c>
      <c r="H182" s="7" t="b">
        <f t="shared" si="3"/>
        <v>1</v>
      </c>
    </row>
    <row r="183" spans="1:6" ht="15">
      <c r="A183" s="15"/>
      <c r="B183" s="47" t="s">
        <v>56</v>
      </c>
      <c r="C183" s="38">
        <v>2.397</v>
      </c>
      <c r="D183" s="38"/>
      <c r="E183" s="38"/>
      <c r="F183" s="39">
        <v>2.397</v>
      </c>
    </row>
    <row r="184" spans="1:6" ht="15">
      <c r="A184" s="14"/>
      <c r="B184" s="49" t="s">
        <v>42</v>
      </c>
      <c r="C184" s="61">
        <v>0.97</v>
      </c>
      <c r="D184" s="61"/>
      <c r="E184" s="61"/>
      <c r="F184" s="62">
        <v>0.97</v>
      </c>
    </row>
    <row r="185" spans="1:8" ht="15">
      <c r="A185" s="3">
        <v>8</v>
      </c>
      <c r="B185" s="48" t="s">
        <v>45</v>
      </c>
      <c r="C185" s="5">
        <f>SUM(C186:C188)</f>
        <v>18.51</v>
      </c>
      <c r="D185" s="5">
        <f>SUM(D186:D188)</f>
        <v>0</v>
      </c>
      <c r="E185" s="5">
        <f>SUM(E186:E188)</f>
        <v>0</v>
      </c>
      <c r="F185" s="6">
        <f>SUM(F186:F188)</f>
        <v>18.51</v>
      </c>
      <c r="H185" s="7" t="b">
        <f t="shared" si="3"/>
        <v>1</v>
      </c>
    </row>
    <row r="186" spans="1:8" ht="15">
      <c r="A186" s="37"/>
      <c r="B186" s="47" t="s">
        <v>42</v>
      </c>
      <c r="C186" s="38">
        <v>4.73</v>
      </c>
      <c r="D186" s="38"/>
      <c r="E186" s="38"/>
      <c r="F186" s="39">
        <v>4.73</v>
      </c>
      <c r="H186" s="7" t="b">
        <f t="shared" si="3"/>
        <v>1</v>
      </c>
    </row>
    <row r="187" spans="1:6" ht="15">
      <c r="A187" s="33"/>
      <c r="B187" s="34" t="s">
        <v>56</v>
      </c>
      <c r="C187" s="35">
        <v>6.37</v>
      </c>
      <c r="D187" s="35"/>
      <c r="E187" s="35"/>
      <c r="F187" s="36">
        <v>6.37</v>
      </c>
    </row>
    <row r="188" spans="1:8" ht="15.75" thickBot="1">
      <c r="A188" s="12"/>
      <c r="B188" s="41" t="s">
        <v>55</v>
      </c>
      <c r="C188" s="17">
        <v>7.41</v>
      </c>
      <c r="D188" s="17"/>
      <c r="E188" s="17"/>
      <c r="F188" s="18">
        <v>7.41</v>
      </c>
      <c r="H188" s="7" t="b">
        <f t="shared" si="3"/>
        <v>1</v>
      </c>
    </row>
    <row r="189" spans="1:6" ht="15.75" thickBot="1">
      <c r="A189" s="72"/>
      <c r="B189" s="73" t="s">
        <v>32</v>
      </c>
      <c r="C189" s="74">
        <f>C12+C42+C168</f>
        <v>5230.219</v>
      </c>
      <c r="D189" s="74">
        <f>D12+D42+D168</f>
        <v>5667.671</v>
      </c>
      <c r="E189" s="74">
        <f>E12+E42+E168</f>
        <v>1089.027</v>
      </c>
      <c r="F189" s="75">
        <f>F12+F42+F168</f>
        <v>651.875</v>
      </c>
    </row>
    <row r="190" spans="1:8" ht="15">
      <c r="A190" s="151" t="s">
        <v>46</v>
      </c>
      <c r="B190" s="152"/>
      <c r="C190" s="152"/>
      <c r="D190" s="152"/>
      <c r="E190" s="152"/>
      <c r="F190" s="153"/>
      <c r="H190" s="7" t="b">
        <f t="shared" si="3"/>
        <v>1</v>
      </c>
    </row>
    <row r="191" spans="1:8" ht="15">
      <c r="A191" s="64"/>
      <c r="B191" s="76" t="s">
        <v>30</v>
      </c>
      <c r="C191" s="26">
        <f>C192+C195+C200+C198+C203</f>
        <v>17.669</v>
      </c>
      <c r="D191" s="26">
        <f>D192+D195+D200+D198+D203</f>
        <v>21.828</v>
      </c>
      <c r="E191" s="26">
        <f>E192+E195+E200+E198+E203</f>
        <v>6.297</v>
      </c>
      <c r="F191" s="27">
        <f>F192+F195+F200+F198+F203</f>
        <v>2.138</v>
      </c>
      <c r="H191" s="7" t="b">
        <f t="shared" si="3"/>
        <v>1</v>
      </c>
    </row>
    <row r="192" spans="1:8" ht="15">
      <c r="A192" s="3">
        <v>1</v>
      </c>
      <c r="B192" s="48" t="s">
        <v>76</v>
      </c>
      <c r="C192" s="5">
        <f>SUM(C193:C194)</f>
        <v>1.41</v>
      </c>
      <c r="D192" s="5">
        <f>SUM(D193:D194)</f>
        <v>0.5</v>
      </c>
      <c r="E192" s="5">
        <f>SUM(E193:E194)</f>
        <v>0.5</v>
      </c>
      <c r="F192" s="6">
        <f>SUM(F193:F194)</f>
        <v>1.41</v>
      </c>
      <c r="H192" s="7" t="b">
        <f t="shared" si="3"/>
        <v>1</v>
      </c>
    </row>
    <row r="193" spans="1:6" ht="15">
      <c r="A193" s="14"/>
      <c r="B193" s="49" t="s">
        <v>42</v>
      </c>
      <c r="C193" s="61">
        <v>1.41</v>
      </c>
      <c r="D193" s="61"/>
      <c r="E193" s="61"/>
      <c r="F193" s="62">
        <v>1.41</v>
      </c>
    </row>
    <row r="194" spans="1:8" ht="15">
      <c r="A194" s="12"/>
      <c r="B194" s="41" t="s">
        <v>56</v>
      </c>
      <c r="C194" s="17"/>
      <c r="D194" s="17">
        <v>0.5</v>
      </c>
      <c r="E194" s="17">
        <v>0.5</v>
      </c>
      <c r="F194" s="18"/>
      <c r="H194" s="7" t="b">
        <f t="shared" si="3"/>
        <v>1</v>
      </c>
    </row>
    <row r="195" spans="1:8" ht="15">
      <c r="A195" s="42">
        <v>2</v>
      </c>
      <c r="B195" s="1" t="s">
        <v>34</v>
      </c>
      <c r="C195" s="44">
        <f>SUM(C196:C197)</f>
        <v>15.961</v>
      </c>
      <c r="D195" s="44">
        <f>SUM(D196:D197)</f>
        <v>21.328</v>
      </c>
      <c r="E195" s="44">
        <f>SUM(E196:E197)</f>
        <v>5.797</v>
      </c>
      <c r="F195" s="45">
        <f>SUM(F196:F197)</f>
        <v>0.43</v>
      </c>
      <c r="H195" s="7" t="b">
        <f t="shared" si="3"/>
        <v>1</v>
      </c>
    </row>
    <row r="196" spans="1:6" ht="15">
      <c r="A196" s="14"/>
      <c r="B196" s="121" t="s">
        <v>42</v>
      </c>
      <c r="C196" s="61">
        <v>0.43</v>
      </c>
      <c r="D196" s="61"/>
      <c r="E196" s="61"/>
      <c r="F196" s="62">
        <v>0.43</v>
      </c>
    </row>
    <row r="197" spans="1:8" ht="15">
      <c r="A197" s="12"/>
      <c r="B197" s="13" t="s">
        <v>55</v>
      </c>
      <c r="C197" s="17">
        <v>15.531</v>
      </c>
      <c r="D197" s="17">
        <v>21.328</v>
      </c>
      <c r="E197" s="17">
        <v>5.797</v>
      </c>
      <c r="F197" s="18"/>
      <c r="H197" s="7" t="b">
        <f t="shared" si="3"/>
        <v>1</v>
      </c>
    </row>
    <row r="198" spans="1:6" ht="15">
      <c r="A198" s="3">
        <v>3</v>
      </c>
      <c r="B198" s="48" t="s">
        <v>98</v>
      </c>
      <c r="C198" s="5">
        <f>C199</f>
        <v>0.012</v>
      </c>
      <c r="D198" s="5">
        <f>D199</f>
        <v>0</v>
      </c>
      <c r="E198" s="5">
        <f>E199</f>
        <v>0</v>
      </c>
      <c r="F198" s="6">
        <f>F199</f>
        <v>0.012</v>
      </c>
    </row>
    <row r="199" spans="1:6" ht="15">
      <c r="A199" s="12"/>
      <c r="B199" s="41" t="s">
        <v>42</v>
      </c>
      <c r="C199" s="17">
        <v>0.012</v>
      </c>
      <c r="D199" s="17"/>
      <c r="E199" s="17"/>
      <c r="F199" s="18">
        <v>0.012</v>
      </c>
    </row>
    <row r="200" spans="1:8" ht="15">
      <c r="A200" s="3">
        <v>4</v>
      </c>
      <c r="B200" s="48" t="s">
        <v>35</v>
      </c>
      <c r="C200" s="5">
        <f>SUM(C201:C202)</f>
        <v>0.209</v>
      </c>
      <c r="D200" s="5">
        <f>SUM(D201:D202)</f>
        <v>0</v>
      </c>
      <c r="E200" s="5">
        <f>SUM(E201:E202)</f>
        <v>0</v>
      </c>
      <c r="F200" s="5">
        <f>SUM(F201:F202)</f>
        <v>0.209</v>
      </c>
      <c r="H200" s="7" t="b">
        <f t="shared" si="3"/>
        <v>1</v>
      </c>
    </row>
    <row r="201" spans="1:6" ht="15">
      <c r="A201" s="14"/>
      <c r="B201" s="49" t="s">
        <v>42</v>
      </c>
      <c r="C201" s="61">
        <v>0.209</v>
      </c>
      <c r="D201" s="61"/>
      <c r="E201" s="61"/>
      <c r="F201" s="62">
        <v>0.209</v>
      </c>
    </row>
    <row r="202" spans="1:8" ht="15">
      <c r="A202" s="12"/>
      <c r="B202" s="41" t="s">
        <v>56</v>
      </c>
      <c r="C202" s="17"/>
      <c r="D202" s="17"/>
      <c r="E202" s="17"/>
      <c r="F202" s="18"/>
      <c r="H202" s="7" t="b">
        <f t="shared" si="3"/>
        <v>1</v>
      </c>
    </row>
    <row r="203" spans="1:6" ht="15">
      <c r="A203" s="3">
        <v>5</v>
      </c>
      <c r="B203" s="48" t="s">
        <v>99</v>
      </c>
      <c r="C203" s="5">
        <f>C204</f>
        <v>0.077</v>
      </c>
      <c r="D203" s="5">
        <f>D204</f>
        <v>0</v>
      </c>
      <c r="E203" s="5">
        <f>E204</f>
        <v>0</v>
      </c>
      <c r="F203" s="6">
        <f>F204</f>
        <v>0.077</v>
      </c>
    </row>
    <row r="204" spans="1:6" ht="15">
      <c r="A204" s="12"/>
      <c r="B204" s="41" t="s">
        <v>42</v>
      </c>
      <c r="C204" s="17">
        <v>0.077</v>
      </c>
      <c r="D204" s="17"/>
      <c r="E204" s="17"/>
      <c r="F204" s="18">
        <v>0.077</v>
      </c>
    </row>
    <row r="205" spans="1:8" ht="15">
      <c r="A205" s="64"/>
      <c r="B205" s="76" t="s">
        <v>31</v>
      </c>
      <c r="C205" s="26">
        <f>C206+C208+C210+C212</f>
        <v>0.38</v>
      </c>
      <c r="D205" s="26">
        <f>D206+D208+D210+D212</f>
        <v>0</v>
      </c>
      <c r="E205" s="26">
        <f>E206+E208+E210+E212</f>
        <v>0</v>
      </c>
      <c r="F205" s="27">
        <f>F206+F208+F210+F212</f>
        <v>0.38</v>
      </c>
      <c r="H205" s="7" t="b">
        <f t="shared" si="3"/>
        <v>1</v>
      </c>
    </row>
    <row r="206" spans="1:6" ht="15">
      <c r="A206" s="3">
        <v>1</v>
      </c>
      <c r="B206" s="48" t="s">
        <v>96</v>
      </c>
      <c r="C206" s="5">
        <f>C207</f>
        <v>0.018</v>
      </c>
      <c r="D206" s="5">
        <f>D207</f>
        <v>0</v>
      </c>
      <c r="E206" s="5">
        <f>E207</f>
        <v>0</v>
      </c>
      <c r="F206" s="6">
        <f>F207</f>
        <v>0.018</v>
      </c>
    </row>
    <row r="207" spans="1:6" ht="15">
      <c r="A207" s="12"/>
      <c r="B207" s="41" t="s">
        <v>42</v>
      </c>
      <c r="C207" s="17">
        <v>0.018</v>
      </c>
      <c r="D207" s="17"/>
      <c r="E207" s="17"/>
      <c r="F207" s="18">
        <v>0.018</v>
      </c>
    </row>
    <row r="208" spans="1:6" ht="15">
      <c r="A208" s="3">
        <v>2</v>
      </c>
      <c r="B208" s="48" t="s">
        <v>38</v>
      </c>
      <c r="C208" s="5">
        <f>C209</f>
        <v>0.257</v>
      </c>
      <c r="D208" s="5">
        <f>D209</f>
        <v>0</v>
      </c>
      <c r="E208" s="5">
        <f>E209</f>
        <v>0</v>
      </c>
      <c r="F208" s="6">
        <f>F209</f>
        <v>0.257</v>
      </c>
    </row>
    <row r="209" spans="1:6" ht="15">
      <c r="A209" s="12"/>
      <c r="B209" s="41" t="s">
        <v>42</v>
      </c>
      <c r="C209" s="17">
        <v>0.257</v>
      </c>
      <c r="D209" s="17"/>
      <c r="E209" s="17"/>
      <c r="F209" s="18">
        <v>0.257</v>
      </c>
    </row>
    <row r="210" spans="1:6" ht="15">
      <c r="A210" s="3">
        <v>3</v>
      </c>
      <c r="B210" s="48" t="s">
        <v>100</v>
      </c>
      <c r="C210" s="5">
        <f>C211</f>
        <v>0.003</v>
      </c>
      <c r="D210" s="5">
        <f>D211</f>
        <v>0</v>
      </c>
      <c r="E210" s="5">
        <f>E211</f>
        <v>0</v>
      </c>
      <c r="F210" s="6">
        <f>F211</f>
        <v>0.003</v>
      </c>
    </row>
    <row r="211" spans="1:6" ht="15">
      <c r="A211" s="12"/>
      <c r="B211" s="41" t="s">
        <v>42</v>
      </c>
      <c r="C211" s="17">
        <v>0.003</v>
      </c>
      <c r="D211" s="17"/>
      <c r="E211" s="17"/>
      <c r="F211" s="18">
        <v>0.003</v>
      </c>
    </row>
    <row r="212" spans="1:6" ht="15">
      <c r="A212" s="3">
        <v>4</v>
      </c>
      <c r="B212" s="48" t="s">
        <v>10</v>
      </c>
      <c r="C212" s="5">
        <f>C213</f>
        <v>0.102</v>
      </c>
      <c r="D212" s="5">
        <f>D213</f>
        <v>0</v>
      </c>
      <c r="E212" s="5">
        <f>E213</f>
        <v>0</v>
      </c>
      <c r="F212" s="6">
        <f>F213</f>
        <v>0.102</v>
      </c>
    </row>
    <row r="213" spans="1:6" ht="15">
      <c r="A213" s="12"/>
      <c r="B213" s="41" t="s">
        <v>42</v>
      </c>
      <c r="C213" s="17">
        <v>0.102</v>
      </c>
      <c r="D213" s="17"/>
      <c r="E213" s="17"/>
      <c r="F213" s="18">
        <v>0.102</v>
      </c>
    </row>
    <row r="214" spans="1:6" ht="15">
      <c r="A214" s="126"/>
      <c r="B214" s="127" t="s">
        <v>43</v>
      </c>
      <c r="C214" s="128">
        <v>0</v>
      </c>
      <c r="D214" s="128">
        <v>0</v>
      </c>
      <c r="E214" s="128">
        <v>0</v>
      </c>
      <c r="F214" s="129">
        <v>0</v>
      </c>
    </row>
    <row r="215" spans="1:6" ht="15">
      <c r="A215" s="3">
        <v>1</v>
      </c>
      <c r="B215" s="48" t="s">
        <v>97</v>
      </c>
      <c r="C215" s="5">
        <f>C216</f>
        <v>0.053</v>
      </c>
      <c r="D215" s="5">
        <f>D216</f>
        <v>0</v>
      </c>
      <c r="E215" s="5">
        <f>E216</f>
        <v>0</v>
      </c>
      <c r="F215" s="6">
        <f>F216</f>
        <v>0.053</v>
      </c>
    </row>
    <row r="216" spans="1:6" ht="15.75" thickBot="1">
      <c r="A216" s="12"/>
      <c r="B216" s="41" t="s">
        <v>42</v>
      </c>
      <c r="C216" s="17">
        <v>0.053</v>
      </c>
      <c r="D216" s="17"/>
      <c r="E216" s="17"/>
      <c r="F216" s="18">
        <v>0.053</v>
      </c>
    </row>
    <row r="217" spans="1:8" ht="15.75" thickBot="1">
      <c r="A217" s="72"/>
      <c r="B217" s="73" t="s">
        <v>47</v>
      </c>
      <c r="C217" s="74">
        <f>C191+C205+C214</f>
        <v>18.049</v>
      </c>
      <c r="D217" s="74">
        <f>D191+D205+D214</f>
        <v>21.828</v>
      </c>
      <c r="E217" s="74">
        <f>E191+E205+E214</f>
        <v>6.297</v>
      </c>
      <c r="F217" s="75">
        <f>F191+F205+F214</f>
        <v>2.518</v>
      </c>
      <c r="H217" s="7" t="b">
        <f t="shared" si="3"/>
        <v>1</v>
      </c>
    </row>
    <row r="218" spans="1:8" ht="15">
      <c r="A218" s="148" t="s">
        <v>25</v>
      </c>
      <c r="B218" s="149"/>
      <c r="C218" s="149"/>
      <c r="D218" s="149"/>
      <c r="E218" s="149"/>
      <c r="F218" s="150"/>
      <c r="H218" s="7" t="b">
        <f t="shared" si="3"/>
        <v>1</v>
      </c>
    </row>
    <row r="219" spans="1:6" ht="15">
      <c r="A219" s="64"/>
      <c r="B219" s="76" t="s">
        <v>31</v>
      </c>
      <c r="C219" s="26">
        <f>C220+C222+C227+C229+C232+C234+C237+C240+C247+C252+C257+C259+C261+C264+C269+C271</f>
        <v>48991.409</v>
      </c>
      <c r="D219" s="26">
        <f>D220+D222+D227+D229+D232+D234+D237+D240+D247+D252+D257+D259+D261+D264+D269+D271</f>
        <v>47960.33899999999</v>
      </c>
      <c r="E219" s="26">
        <f>E220+E222+E227+E229+E232+E234+E237+E240+E247+E252+E257+E259+E261+E264+E269+E271</f>
        <v>48.297</v>
      </c>
      <c r="F219" s="27">
        <f>F220+F222+F227+F229+F232+F234+F237+F240+F247+F252+F257+F259+F261+F264+F269+F271</f>
        <v>1079.367</v>
      </c>
    </row>
    <row r="220" spans="1:8" ht="15">
      <c r="A220" s="68">
        <v>1</v>
      </c>
      <c r="B220" s="98" t="s">
        <v>74</v>
      </c>
      <c r="C220" s="53">
        <f>SUM(C221:C221)</f>
        <v>2.154</v>
      </c>
      <c r="D220" s="53">
        <f>SUM(D221:D221)</f>
        <v>2.154</v>
      </c>
      <c r="E220" s="53">
        <f>SUM(E221:E221)</f>
        <v>0</v>
      </c>
      <c r="F220" s="54">
        <f>SUM(F221:F221)</f>
        <v>0</v>
      </c>
      <c r="H220" s="7" t="b">
        <f t="shared" si="3"/>
        <v>1</v>
      </c>
    </row>
    <row r="221" spans="1:6" ht="15">
      <c r="A221" s="130"/>
      <c r="B221" s="131" t="s">
        <v>55</v>
      </c>
      <c r="C221" s="132">
        <v>2.154</v>
      </c>
      <c r="D221" s="132">
        <v>2.154</v>
      </c>
      <c r="E221" s="132"/>
      <c r="F221" s="133"/>
    </row>
    <row r="222" spans="1:8" ht="15">
      <c r="A222" s="42">
        <v>2</v>
      </c>
      <c r="B222" s="1" t="s">
        <v>57</v>
      </c>
      <c r="C222" s="44">
        <f>SUM(C223:C226)</f>
        <v>6409.424</v>
      </c>
      <c r="D222" s="44">
        <f>SUM(D223:D226)</f>
        <v>6423.39</v>
      </c>
      <c r="E222" s="44">
        <f>SUM(E223:E226)</f>
        <v>14.043</v>
      </c>
      <c r="F222" s="45">
        <f>SUM(F223:F226)</f>
        <v>0.077</v>
      </c>
      <c r="H222" s="7" t="b">
        <f t="shared" si="3"/>
        <v>1</v>
      </c>
    </row>
    <row r="223" spans="1:8" ht="15">
      <c r="A223" s="37"/>
      <c r="B223" s="10" t="s">
        <v>72</v>
      </c>
      <c r="C223" s="38">
        <v>57.347</v>
      </c>
      <c r="D223" s="38">
        <v>71.39</v>
      </c>
      <c r="E223" s="38">
        <v>14.043</v>
      </c>
      <c r="F223" s="39"/>
      <c r="H223" s="7" t="b">
        <f t="shared" si="3"/>
        <v>1</v>
      </c>
    </row>
    <row r="224" spans="1:8" ht="15">
      <c r="A224" s="33"/>
      <c r="B224" s="2" t="s">
        <v>42</v>
      </c>
      <c r="C224" s="35">
        <v>0.077</v>
      </c>
      <c r="D224" s="35"/>
      <c r="E224" s="35"/>
      <c r="F224" s="36">
        <v>0.077</v>
      </c>
      <c r="H224" s="7" t="b">
        <f t="shared" si="3"/>
        <v>1</v>
      </c>
    </row>
    <row r="225" spans="1:9" ht="15">
      <c r="A225" s="33"/>
      <c r="B225" s="2" t="s">
        <v>56</v>
      </c>
      <c r="C225" s="35">
        <v>6352</v>
      </c>
      <c r="D225" s="35">
        <v>6352</v>
      </c>
      <c r="E225" s="35"/>
      <c r="F225" s="36"/>
      <c r="H225" s="7" t="b">
        <f t="shared" si="3"/>
        <v>1</v>
      </c>
      <c r="I225" s="32"/>
    </row>
    <row r="226" spans="1:6" ht="15">
      <c r="A226" s="33"/>
      <c r="B226" s="2" t="s">
        <v>55</v>
      </c>
      <c r="C226" s="35"/>
      <c r="D226" s="35"/>
      <c r="E226" s="35"/>
      <c r="F226" s="36"/>
    </row>
    <row r="227" spans="1:8" ht="15">
      <c r="A227" s="3">
        <v>3</v>
      </c>
      <c r="B227" s="77" t="s">
        <v>58</v>
      </c>
      <c r="C227" s="5">
        <f>SUM(C228:C228)</f>
        <v>5.002</v>
      </c>
      <c r="D227" s="5">
        <f>SUM(D228:D228)</f>
        <v>5.002</v>
      </c>
      <c r="E227" s="5">
        <f>SUM(E228:E228)</f>
        <v>0</v>
      </c>
      <c r="F227" s="6">
        <f>SUM(F228:F228)</f>
        <v>0</v>
      </c>
      <c r="H227" s="7" t="b">
        <f t="shared" si="3"/>
        <v>1</v>
      </c>
    </row>
    <row r="228" spans="1:8" ht="15">
      <c r="A228" s="33"/>
      <c r="B228" s="101" t="s">
        <v>55</v>
      </c>
      <c r="C228" s="35">
        <v>5.002</v>
      </c>
      <c r="D228" s="35">
        <v>5.002</v>
      </c>
      <c r="E228" s="35"/>
      <c r="F228" s="36"/>
      <c r="H228" s="7" t="b">
        <f t="shared" si="3"/>
        <v>1</v>
      </c>
    </row>
    <row r="229" spans="1:8" ht="15">
      <c r="A229" s="3">
        <v>4</v>
      </c>
      <c r="B229" s="77" t="s">
        <v>78</v>
      </c>
      <c r="C229" s="5">
        <f>SUM(C230:C231)</f>
        <v>4221.87</v>
      </c>
      <c r="D229" s="5">
        <f>SUM(D230:D231)</f>
        <v>4221.87</v>
      </c>
      <c r="E229" s="5">
        <f>SUM(E230:E231)</f>
        <v>0</v>
      </c>
      <c r="F229" s="6">
        <f>SUM(F230:F231)</f>
        <v>0</v>
      </c>
      <c r="H229" s="7" t="b">
        <f t="shared" si="3"/>
        <v>1</v>
      </c>
    </row>
    <row r="230" spans="1:6" ht="15">
      <c r="A230" s="14"/>
      <c r="B230" s="139" t="s">
        <v>55</v>
      </c>
      <c r="C230" s="61">
        <v>1.87</v>
      </c>
      <c r="D230" s="61">
        <v>1.87</v>
      </c>
      <c r="E230" s="61"/>
      <c r="F230" s="62"/>
    </row>
    <row r="231" spans="1:8" ht="15">
      <c r="A231" s="12"/>
      <c r="B231" s="78" t="s">
        <v>56</v>
      </c>
      <c r="C231" s="17">
        <v>4220</v>
      </c>
      <c r="D231" s="17">
        <v>4220</v>
      </c>
      <c r="E231" s="17"/>
      <c r="F231" s="18"/>
      <c r="H231" s="7" t="b">
        <f t="shared" si="3"/>
        <v>1</v>
      </c>
    </row>
    <row r="232" spans="1:8" ht="15">
      <c r="A232" s="42">
        <v>5</v>
      </c>
      <c r="B232" s="1" t="s">
        <v>18</v>
      </c>
      <c r="C232" s="44">
        <f>SUM(C233:C233)</f>
        <v>0</v>
      </c>
      <c r="D232" s="44">
        <f>SUM(D233:D233)</f>
        <v>0</v>
      </c>
      <c r="E232" s="44">
        <f>SUM(E233:E233)</f>
        <v>0</v>
      </c>
      <c r="F232" s="45">
        <f>SUM(F233:F233)</f>
        <v>0</v>
      </c>
      <c r="H232" s="7" t="b">
        <f t="shared" si="3"/>
        <v>1</v>
      </c>
    </row>
    <row r="233" spans="1:8" ht="15">
      <c r="A233" s="37"/>
      <c r="B233" s="10" t="s">
        <v>72</v>
      </c>
      <c r="C233" s="38"/>
      <c r="D233" s="38"/>
      <c r="E233" s="38"/>
      <c r="F233" s="39"/>
      <c r="H233" s="7" t="b">
        <f t="shared" si="3"/>
        <v>1</v>
      </c>
    </row>
    <row r="234" spans="1:8" ht="15" customHeight="1">
      <c r="A234" s="3">
        <v>6</v>
      </c>
      <c r="B234" s="48" t="s">
        <v>63</v>
      </c>
      <c r="C234" s="5">
        <f>SUM(C235:C236)</f>
        <v>1.195</v>
      </c>
      <c r="D234" s="5">
        <f>SUM(D235:D236)</f>
        <v>0.989</v>
      </c>
      <c r="E234" s="5">
        <f>SUM(E235:E236)</f>
        <v>0</v>
      </c>
      <c r="F234" s="6">
        <f>SUM(F235:F236)</f>
        <v>0.206</v>
      </c>
      <c r="H234" s="7" t="b">
        <f t="shared" si="3"/>
        <v>1</v>
      </c>
    </row>
    <row r="235" spans="1:6" ht="15" customHeight="1">
      <c r="A235" s="14"/>
      <c r="B235" s="49" t="s">
        <v>55</v>
      </c>
      <c r="C235" s="61">
        <v>0.989</v>
      </c>
      <c r="D235" s="61">
        <v>0.989</v>
      </c>
      <c r="E235" s="61"/>
      <c r="F235" s="62"/>
    </row>
    <row r="236" spans="1:8" ht="15">
      <c r="A236" s="33"/>
      <c r="B236" s="79" t="s">
        <v>42</v>
      </c>
      <c r="C236" s="35">
        <v>0.206</v>
      </c>
      <c r="D236" s="35"/>
      <c r="E236" s="35"/>
      <c r="F236" s="36">
        <v>0.206</v>
      </c>
      <c r="H236" s="7" t="b">
        <f t="shared" si="3"/>
        <v>1</v>
      </c>
    </row>
    <row r="237" spans="1:8" ht="15">
      <c r="A237" s="3">
        <v>7</v>
      </c>
      <c r="B237" s="48" t="s">
        <v>59</v>
      </c>
      <c r="C237" s="5">
        <f>SUM(C238:C239)</f>
        <v>22.999000000000002</v>
      </c>
      <c r="D237" s="5">
        <f>SUM(D238:D239)</f>
        <v>24.888</v>
      </c>
      <c r="E237" s="5">
        <f>SUM(E238:E239)</f>
        <v>1.889</v>
      </c>
      <c r="F237" s="6">
        <f>SUM(F238:F239)</f>
        <v>0</v>
      </c>
      <c r="H237" s="7" t="b">
        <f aca="true" t="shared" si="4" ref="H237:H306">IF((C237+E237)=(D237+F237),TRUE,FALSE)</f>
        <v>1</v>
      </c>
    </row>
    <row r="238" spans="1:8" ht="15">
      <c r="A238" s="37"/>
      <c r="B238" s="47" t="s">
        <v>33</v>
      </c>
      <c r="C238" s="38">
        <v>19.928</v>
      </c>
      <c r="D238" s="38">
        <v>19.928</v>
      </c>
      <c r="E238" s="38"/>
      <c r="F238" s="62"/>
      <c r="H238" s="7" t="b">
        <f t="shared" si="4"/>
        <v>1</v>
      </c>
    </row>
    <row r="239" spans="1:6" ht="15">
      <c r="A239" s="12"/>
      <c r="B239" s="41" t="s">
        <v>42</v>
      </c>
      <c r="C239" s="17">
        <v>3.071</v>
      </c>
      <c r="D239" s="17">
        <v>4.96</v>
      </c>
      <c r="E239" s="17">
        <v>1.889</v>
      </c>
      <c r="F239" s="18"/>
    </row>
    <row r="240" spans="1:8" ht="15">
      <c r="A240" s="42">
        <v>8</v>
      </c>
      <c r="B240" s="1" t="s">
        <v>60</v>
      </c>
      <c r="C240" s="44">
        <f>SUM(C241:C246)</f>
        <v>28267.738999999998</v>
      </c>
      <c r="D240" s="44">
        <f>SUM(D241:D246)</f>
        <v>27219.214</v>
      </c>
      <c r="E240" s="44">
        <f>SUM(E241:E246)</f>
        <v>19.475</v>
      </c>
      <c r="F240" s="45">
        <f>SUM(F241:F246)</f>
        <v>1068</v>
      </c>
      <c r="H240" s="7" t="b">
        <f t="shared" si="4"/>
        <v>1</v>
      </c>
    </row>
    <row r="241" spans="1:8" ht="15">
      <c r="A241" s="37"/>
      <c r="B241" s="10" t="s">
        <v>33</v>
      </c>
      <c r="C241" s="38">
        <v>57.511</v>
      </c>
      <c r="D241" s="38">
        <v>71.12</v>
      </c>
      <c r="E241" s="38">
        <v>13.609</v>
      </c>
      <c r="F241" s="39"/>
      <c r="H241" s="7" t="b">
        <f t="shared" si="4"/>
        <v>1</v>
      </c>
    </row>
    <row r="242" spans="1:8" ht="15">
      <c r="A242" s="37"/>
      <c r="B242" s="10" t="s">
        <v>42</v>
      </c>
      <c r="C242" s="38">
        <v>114.897</v>
      </c>
      <c r="D242" s="38">
        <v>120.763</v>
      </c>
      <c r="E242" s="38">
        <v>5.866</v>
      </c>
      <c r="F242" s="39"/>
      <c r="G242" s="32"/>
      <c r="H242" s="7" t="b">
        <f t="shared" si="4"/>
        <v>1</v>
      </c>
    </row>
    <row r="243" spans="1:8" ht="15">
      <c r="A243" s="37"/>
      <c r="B243" s="10" t="s">
        <v>50</v>
      </c>
      <c r="C243" s="38"/>
      <c r="D243" s="38"/>
      <c r="E243" s="38"/>
      <c r="F243" s="39"/>
      <c r="G243" s="32"/>
      <c r="H243" s="7" t="b">
        <f t="shared" si="4"/>
        <v>1</v>
      </c>
    </row>
    <row r="244" spans="1:8" ht="15">
      <c r="A244" s="37"/>
      <c r="B244" s="10" t="s">
        <v>56</v>
      </c>
      <c r="C244" s="38">
        <v>28002</v>
      </c>
      <c r="D244" s="38">
        <v>26934</v>
      </c>
      <c r="E244" s="38"/>
      <c r="F244" s="39">
        <v>1068</v>
      </c>
      <c r="H244" s="7" t="b">
        <f t="shared" si="4"/>
        <v>1</v>
      </c>
    </row>
    <row r="245" spans="1:8" ht="15">
      <c r="A245" s="37"/>
      <c r="B245" s="10" t="s">
        <v>55</v>
      </c>
      <c r="C245" s="38">
        <v>37.606</v>
      </c>
      <c r="D245" s="38">
        <v>37.606</v>
      </c>
      <c r="E245" s="38"/>
      <c r="F245" s="39"/>
      <c r="H245" s="7" t="b">
        <f t="shared" si="4"/>
        <v>1</v>
      </c>
    </row>
    <row r="246" spans="1:8" ht="15">
      <c r="A246" s="33"/>
      <c r="B246" s="34" t="s">
        <v>28</v>
      </c>
      <c r="C246" s="35">
        <v>55.725</v>
      </c>
      <c r="D246" s="35">
        <v>55.725</v>
      </c>
      <c r="E246" s="35"/>
      <c r="F246" s="36"/>
      <c r="G246" s="32"/>
      <c r="H246" s="7" t="b">
        <f t="shared" si="4"/>
        <v>1</v>
      </c>
    </row>
    <row r="247" spans="1:8" ht="15">
      <c r="A247" s="3">
        <v>9</v>
      </c>
      <c r="B247" s="11" t="s">
        <v>61</v>
      </c>
      <c r="C247" s="5">
        <f>SUM(C248:C251)</f>
        <v>3623.124</v>
      </c>
      <c r="D247" s="5">
        <f>SUM(D248:D251)</f>
        <v>3634.85</v>
      </c>
      <c r="E247" s="5">
        <f>SUM(E248:E251)</f>
        <v>11.926</v>
      </c>
      <c r="F247" s="6">
        <f>SUM(F248:F251)</f>
        <v>0.2</v>
      </c>
      <c r="H247" s="7" t="b">
        <f t="shared" si="4"/>
        <v>1</v>
      </c>
    </row>
    <row r="248" spans="1:8" ht="15">
      <c r="A248" s="37"/>
      <c r="B248" s="10" t="s">
        <v>42</v>
      </c>
      <c r="C248" s="38">
        <v>0.2</v>
      </c>
      <c r="D248" s="38">
        <v>11.926</v>
      </c>
      <c r="E248" s="38">
        <v>11.926</v>
      </c>
      <c r="F248" s="39">
        <v>0.2</v>
      </c>
      <c r="H248" s="7" t="b">
        <f t="shared" si="4"/>
        <v>1</v>
      </c>
    </row>
    <row r="249" spans="1:9" ht="15">
      <c r="A249" s="37"/>
      <c r="B249" s="10" t="s">
        <v>56</v>
      </c>
      <c r="C249" s="38">
        <v>3604</v>
      </c>
      <c r="D249" s="38">
        <v>3604</v>
      </c>
      <c r="E249" s="38"/>
      <c r="F249" s="39"/>
      <c r="H249" s="7" t="b">
        <f t="shared" si="4"/>
        <v>1</v>
      </c>
      <c r="I249" s="32"/>
    </row>
    <row r="250" spans="1:8" ht="15">
      <c r="A250" s="33"/>
      <c r="B250" s="2" t="s">
        <v>55</v>
      </c>
      <c r="C250" s="35">
        <v>8.217</v>
      </c>
      <c r="D250" s="35">
        <v>8.217</v>
      </c>
      <c r="E250" s="35"/>
      <c r="F250" s="36"/>
      <c r="H250" s="7" t="b">
        <f t="shared" si="4"/>
        <v>1</v>
      </c>
    </row>
    <row r="251" spans="1:8" ht="15">
      <c r="A251" s="12"/>
      <c r="B251" s="46" t="s">
        <v>28</v>
      </c>
      <c r="C251" s="17">
        <v>10.707</v>
      </c>
      <c r="D251" s="17">
        <v>10.707</v>
      </c>
      <c r="E251" s="17"/>
      <c r="F251" s="102"/>
      <c r="H251" s="7" t="b">
        <f t="shared" si="4"/>
        <v>1</v>
      </c>
    </row>
    <row r="252" spans="1:8" ht="15">
      <c r="A252" s="42">
        <v>10</v>
      </c>
      <c r="B252" s="1" t="s">
        <v>41</v>
      </c>
      <c r="C252" s="44">
        <f>SUM(C253:C256)</f>
        <v>4156.732</v>
      </c>
      <c r="D252" s="44">
        <f>SUM(D253:D256)</f>
        <v>4156.732</v>
      </c>
      <c r="E252" s="44">
        <f>SUM(E253:E256)</f>
        <v>0</v>
      </c>
      <c r="F252" s="45">
        <f>SUM(F253:F256)</f>
        <v>0</v>
      </c>
      <c r="H252" s="7" t="b">
        <f t="shared" si="4"/>
        <v>1</v>
      </c>
    </row>
    <row r="253" spans="1:8" ht="15">
      <c r="A253" s="58"/>
      <c r="B253" s="29" t="s">
        <v>33</v>
      </c>
      <c r="C253" s="30"/>
      <c r="D253" s="30"/>
      <c r="E253" s="30"/>
      <c r="F253" s="31"/>
      <c r="H253" s="7" t="b">
        <f t="shared" si="4"/>
        <v>1</v>
      </c>
    </row>
    <row r="254" spans="1:8" ht="15">
      <c r="A254" s="58"/>
      <c r="B254" s="29" t="s">
        <v>56</v>
      </c>
      <c r="C254" s="30">
        <v>4150</v>
      </c>
      <c r="D254" s="30">
        <v>4150</v>
      </c>
      <c r="E254" s="30"/>
      <c r="F254" s="31"/>
      <c r="H254" s="7" t="b">
        <f t="shared" si="4"/>
        <v>1</v>
      </c>
    </row>
    <row r="255" spans="1:8" ht="15">
      <c r="A255" s="37"/>
      <c r="B255" s="10" t="s">
        <v>55</v>
      </c>
      <c r="C255" s="38">
        <v>6.732</v>
      </c>
      <c r="D255" s="38">
        <v>6.732</v>
      </c>
      <c r="E255" s="38"/>
      <c r="F255" s="39"/>
      <c r="H255" s="7" t="b">
        <f t="shared" si="4"/>
        <v>1</v>
      </c>
    </row>
    <row r="256" spans="1:8" ht="15">
      <c r="A256" s="12"/>
      <c r="B256" s="41" t="s">
        <v>28</v>
      </c>
      <c r="C256" s="17"/>
      <c r="D256" s="17"/>
      <c r="E256" s="17"/>
      <c r="F256" s="18"/>
      <c r="H256" s="7" t="b">
        <f t="shared" si="4"/>
        <v>1</v>
      </c>
    </row>
    <row r="257" spans="1:8" ht="12" customHeight="1">
      <c r="A257" s="42">
        <v>11</v>
      </c>
      <c r="B257" s="1" t="s">
        <v>70</v>
      </c>
      <c r="C257" s="44">
        <f>SUM(C258:C258)</f>
        <v>5.507</v>
      </c>
      <c r="D257" s="44">
        <f>SUM(D258:D258)</f>
        <v>0</v>
      </c>
      <c r="E257" s="44">
        <f>SUM(E258:E258)</f>
        <v>0</v>
      </c>
      <c r="F257" s="45">
        <f>SUM(F258:F258)</f>
        <v>5.507</v>
      </c>
      <c r="H257" s="7" t="b">
        <f t="shared" si="4"/>
        <v>1</v>
      </c>
    </row>
    <row r="258" spans="1:8" ht="15">
      <c r="A258" s="12"/>
      <c r="B258" s="46" t="s">
        <v>42</v>
      </c>
      <c r="C258" s="17">
        <v>5.507</v>
      </c>
      <c r="D258" s="17"/>
      <c r="E258" s="17"/>
      <c r="F258" s="18">
        <v>5.507</v>
      </c>
      <c r="H258" s="7" t="b">
        <f t="shared" si="4"/>
        <v>1</v>
      </c>
    </row>
    <row r="259" spans="1:8" ht="15">
      <c r="A259" s="42">
        <v>12</v>
      </c>
      <c r="B259" s="43" t="s">
        <v>62</v>
      </c>
      <c r="C259" s="44">
        <f>SUM(C260:C260)</f>
        <v>0.67</v>
      </c>
      <c r="D259" s="44">
        <f>SUM(D260:D260)</f>
        <v>0.67</v>
      </c>
      <c r="E259" s="44">
        <f>SUM(E260:E260)</f>
        <v>0</v>
      </c>
      <c r="F259" s="45">
        <f>SUM(F260:F260)</f>
        <v>0</v>
      </c>
      <c r="H259" s="7" t="b">
        <f t="shared" si="4"/>
        <v>1</v>
      </c>
    </row>
    <row r="260" spans="1:6" ht="15">
      <c r="A260" s="8"/>
      <c r="B260" s="41" t="s">
        <v>33</v>
      </c>
      <c r="C260" s="17">
        <v>0.67</v>
      </c>
      <c r="D260" s="17">
        <v>0.67</v>
      </c>
      <c r="E260" s="17"/>
      <c r="F260" s="18"/>
    </row>
    <row r="261" spans="1:8" ht="16.5" customHeight="1">
      <c r="A261" s="119">
        <v>13</v>
      </c>
      <c r="B261" s="112" t="s">
        <v>68</v>
      </c>
      <c r="C261" s="113">
        <f>SUM(C262:C263)</f>
        <v>156.766</v>
      </c>
      <c r="D261" s="113">
        <f>SUM(D262:D263)</f>
        <v>156.766</v>
      </c>
      <c r="E261" s="113">
        <f>SUM(E262:E263)</f>
        <v>0</v>
      </c>
      <c r="F261" s="114">
        <f>SUM(F262:F263)</f>
        <v>0</v>
      </c>
      <c r="H261" s="7" t="b">
        <f t="shared" si="4"/>
        <v>1</v>
      </c>
    </row>
    <row r="262" spans="1:6" ht="16.5" customHeight="1">
      <c r="A262" s="115"/>
      <c r="B262" s="116" t="s">
        <v>56</v>
      </c>
      <c r="C262" s="117">
        <v>156</v>
      </c>
      <c r="D262" s="117">
        <v>156</v>
      </c>
      <c r="E262" s="117"/>
      <c r="F262" s="118"/>
    </row>
    <row r="263" spans="1:6" ht="16.5" customHeight="1">
      <c r="A263" s="140"/>
      <c r="B263" s="109" t="s">
        <v>33</v>
      </c>
      <c r="C263" s="110">
        <v>0.766</v>
      </c>
      <c r="D263" s="110">
        <v>0.766</v>
      </c>
      <c r="E263" s="110"/>
      <c r="F263" s="111"/>
    </row>
    <row r="264" spans="1:8" ht="15">
      <c r="A264" s="119">
        <v>14</v>
      </c>
      <c r="B264" s="112" t="s">
        <v>48</v>
      </c>
      <c r="C264" s="113">
        <f>SUM(C265:C268)</f>
        <v>2110.165</v>
      </c>
      <c r="D264" s="113">
        <f>SUM(D265:D268)</f>
        <v>2111.129</v>
      </c>
      <c r="E264" s="113">
        <f>SUM(E265:E268)</f>
        <v>0.964</v>
      </c>
      <c r="F264" s="114">
        <f>SUM(F265:F268)</f>
        <v>0</v>
      </c>
      <c r="H264" s="7" t="b">
        <f t="shared" si="4"/>
        <v>1</v>
      </c>
    </row>
    <row r="265" spans="1:8" ht="15">
      <c r="A265" s="37"/>
      <c r="B265" s="16" t="s">
        <v>42</v>
      </c>
      <c r="C265" s="38">
        <v>1.996</v>
      </c>
      <c r="D265" s="38">
        <v>2.96</v>
      </c>
      <c r="E265" s="38">
        <v>0.964</v>
      </c>
      <c r="F265" s="39"/>
      <c r="H265" s="7" t="b">
        <f t="shared" si="4"/>
        <v>1</v>
      </c>
    </row>
    <row r="266" spans="1:8" ht="15">
      <c r="A266" s="37"/>
      <c r="B266" s="16" t="s">
        <v>93</v>
      </c>
      <c r="C266" s="38">
        <v>2102</v>
      </c>
      <c r="D266" s="38">
        <v>2102</v>
      </c>
      <c r="E266" s="38"/>
      <c r="F266" s="39"/>
      <c r="H266" s="7" t="b">
        <f t="shared" si="4"/>
        <v>1</v>
      </c>
    </row>
    <row r="267" spans="1:9" ht="15">
      <c r="A267" s="37"/>
      <c r="B267" s="80" t="s">
        <v>55</v>
      </c>
      <c r="C267" s="38">
        <v>3.123</v>
      </c>
      <c r="D267" s="38">
        <v>3.123</v>
      </c>
      <c r="E267" s="38"/>
      <c r="F267" s="39"/>
      <c r="G267" s="32"/>
      <c r="H267" s="7" t="b">
        <f t="shared" si="4"/>
        <v>1</v>
      </c>
      <c r="I267" s="32"/>
    </row>
    <row r="268" spans="1:8" ht="15">
      <c r="A268" s="23"/>
      <c r="B268" s="81" t="s">
        <v>28</v>
      </c>
      <c r="C268" s="82">
        <v>3.046</v>
      </c>
      <c r="D268" s="82">
        <v>3.046</v>
      </c>
      <c r="E268" s="82"/>
      <c r="F268" s="83"/>
      <c r="H268" s="7" t="b">
        <f t="shared" si="4"/>
        <v>1</v>
      </c>
    </row>
    <row r="269" spans="1:8" s="19" customFormat="1" ht="15">
      <c r="A269" s="3">
        <v>15</v>
      </c>
      <c r="B269" s="48" t="s">
        <v>79</v>
      </c>
      <c r="C269" s="5">
        <f>SUM(C270)</f>
        <v>0.655</v>
      </c>
      <c r="D269" s="5">
        <f>SUM(D270)</f>
        <v>0.655</v>
      </c>
      <c r="E269" s="5">
        <f>SUM(E270)</f>
        <v>0</v>
      </c>
      <c r="F269" s="6">
        <f>SUM(F270)</f>
        <v>0</v>
      </c>
      <c r="H269" s="7" t="b">
        <f t="shared" si="4"/>
        <v>1</v>
      </c>
    </row>
    <row r="270" spans="1:8" ht="15">
      <c r="A270" s="8"/>
      <c r="B270" s="41" t="s">
        <v>33</v>
      </c>
      <c r="C270" s="17">
        <v>0.655</v>
      </c>
      <c r="D270" s="17">
        <v>0.655</v>
      </c>
      <c r="E270" s="17"/>
      <c r="F270" s="18"/>
      <c r="H270" s="7" t="b">
        <f t="shared" si="4"/>
        <v>1</v>
      </c>
    </row>
    <row r="271" spans="1:8" ht="15">
      <c r="A271" s="3">
        <v>16</v>
      </c>
      <c r="B271" s="48" t="s">
        <v>102</v>
      </c>
      <c r="C271" s="5">
        <f>SUM(C272)</f>
        <v>7.407</v>
      </c>
      <c r="D271" s="5">
        <f>SUM(D272)</f>
        <v>2.03</v>
      </c>
      <c r="E271" s="5">
        <f>SUM(E272)</f>
        <v>0</v>
      </c>
      <c r="F271" s="6">
        <f>SUM(F272)</f>
        <v>5.377</v>
      </c>
      <c r="H271" s="7" t="b">
        <f t="shared" si="4"/>
        <v>1</v>
      </c>
    </row>
    <row r="272" spans="1:6" ht="15">
      <c r="A272" s="8"/>
      <c r="B272" s="41" t="s">
        <v>50</v>
      </c>
      <c r="C272" s="17">
        <v>7.407</v>
      </c>
      <c r="D272" s="17">
        <v>2.03</v>
      </c>
      <c r="E272" s="17"/>
      <c r="F272" s="18">
        <v>5.377</v>
      </c>
    </row>
    <row r="273" spans="1:8" ht="15">
      <c r="A273" s="84"/>
      <c r="B273" s="85" t="s">
        <v>43</v>
      </c>
      <c r="C273" s="86">
        <v>0</v>
      </c>
      <c r="D273" s="86">
        <v>0</v>
      </c>
      <c r="E273" s="86">
        <v>0</v>
      </c>
      <c r="F273" s="87">
        <v>0</v>
      </c>
      <c r="H273" s="7" t="b">
        <f t="shared" si="4"/>
        <v>1</v>
      </c>
    </row>
    <row r="274" spans="1:6" ht="15">
      <c r="A274" s="84"/>
      <c r="B274" s="88" t="s">
        <v>32</v>
      </c>
      <c r="C274" s="86">
        <f>C273+C219</f>
        <v>48991.409</v>
      </c>
      <c r="D274" s="86">
        <f>D273+D219</f>
        <v>47960.33899999999</v>
      </c>
      <c r="E274" s="86">
        <f>E273+E219</f>
        <v>48.297</v>
      </c>
      <c r="F274" s="87">
        <f>F273+F219</f>
        <v>1079.367</v>
      </c>
    </row>
    <row r="275" spans="1:8" ht="15">
      <c r="A275" s="143" t="s">
        <v>26</v>
      </c>
      <c r="B275" s="144"/>
      <c r="C275" s="144"/>
      <c r="D275" s="144"/>
      <c r="E275" s="144"/>
      <c r="F275" s="145"/>
      <c r="H275" s="7" t="b">
        <f t="shared" si="4"/>
        <v>1</v>
      </c>
    </row>
    <row r="276" spans="1:8" ht="15">
      <c r="A276" s="84"/>
      <c r="B276" s="85" t="s">
        <v>30</v>
      </c>
      <c r="C276" s="86">
        <f>C277+C282</f>
        <v>618.703</v>
      </c>
      <c r="D276" s="86">
        <f>D277+D282</f>
        <v>568.52</v>
      </c>
      <c r="E276" s="86">
        <f>E277+E282</f>
        <v>0</v>
      </c>
      <c r="F276" s="87">
        <f>F277+F282</f>
        <v>50.18300000000001</v>
      </c>
      <c r="H276" s="7" t="b">
        <f t="shared" si="4"/>
        <v>1</v>
      </c>
    </row>
    <row r="277" spans="1:8" ht="15">
      <c r="A277" s="3">
        <v>1</v>
      </c>
      <c r="B277" s="4" t="s">
        <v>19</v>
      </c>
      <c r="C277" s="5">
        <f>SUM(C278:C281)</f>
        <v>618.463</v>
      </c>
      <c r="D277" s="5">
        <f>SUM(D278:D281)</f>
        <v>568.28</v>
      </c>
      <c r="E277" s="5">
        <f>SUM(E278:E281)</f>
        <v>0</v>
      </c>
      <c r="F277" s="6">
        <f>SUM(F278:F281)</f>
        <v>50.18300000000001</v>
      </c>
      <c r="H277" s="7" t="b">
        <f t="shared" si="4"/>
        <v>1</v>
      </c>
    </row>
    <row r="278" spans="1:8" ht="15">
      <c r="A278" s="15"/>
      <c r="B278" s="16" t="s">
        <v>42</v>
      </c>
      <c r="C278" s="38">
        <v>53.13</v>
      </c>
      <c r="D278" s="38">
        <v>13.5</v>
      </c>
      <c r="E278" s="38"/>
      <c r="F278" s="39">
        <v>39.63</v>
      </c>
      <c r="H278" s="7" t="b">
        <f t="shared" si="4"/>
        <v>1</v>
      </c>
    </row>
    <row r="279" spans="1:6" ht="15">
      <c r="A279" s="15"/>
      <c r="B279" s="16" t="s">
        <v>56</v>
      </c>
      <c r="C279" s="38">
        <v>366.1</v>
      </c>
      <c r="D279" s="38">
        <v>366.1</v>
      </c>
      <c r="E279" s="38"/>
      <c r="F279" s="39"/>
    </row>
    <row r="280" spans="1:8" ht="15">
      <c r="A280" s="15"/>
      <c r="B280" s="16" t="s">
        <v>55</v>
      </c>
      <c r="C280" s="38">
        <v>55.353</v>
      </c>
      <c r="D280" s="38">
        <v>44.8</v>
      </c>
      <c r="E280" s="38"/>
      <c r="F280" s="39">
        <v>10.553</v>
      </c>
      <c r="H280" s="7" t="b">
        <f t="shared" si="4"/>
        <v>1</v>
      </c>
    </row>
    <row r="281" spans="1:8" ht="15">
      <c r="A281" s="8"/>
      <c r="B281" s="9" t="s">
        <v>28</v>
      </c>
      <c r="C281" s="17">
        <v>143.88</v>
      </c>
      <c r="D281" s="17">
        <v>143.88</v>
      </c>
      <c r="E281" s="17"/>
      <c r="F281" s="18"/>
      <c r="H281" s="7" t="b">
        <f t="shared" si="4"/>
        <v>1</v>
      </c>
    </row>
    <row r="282" spans="1:8" s="19" customFormat="1" ht="15">
      <c r="A282" s="3">
        <v>2</v>
      </c>
      <c r="B282" s="4" t="s">
        <v>67</v>
      </c>
      <c r="C282" s="5">
        <f>SUM(C283)</f>
        <v>0.24</v>
      </c>
      <c r="D282" s="5">
        <f>SUM(D283)</f>
        <v>0.24</v>
      </c>
      <c r="E282" s="5">
        <f>SUM(E283)</f>
        <v>0</v>
      </c>
      <c r="F282" s="5">
        <f>SUM(F283)</f>
        <v>0</v>
      </c>
      <c r="H282" s="7" t="b">
        <f t="shared" si="4"/>
        <v>1</v>
      </c>
    </row>
    <row r="283" spans="1:6" ht="15">
      <c r="A283" s="14"/>
      <c r="B283" s="97" t="s">
        <v>56</v>
      </c>
      <c r="C283" s="61">
        <v>0.24</v>
      </c>
      <c r="D283" s="61">
        <v>0.24</v>
      </c>
      <c r="E283" s="61"/>
      <c r="F283" s="62"/>
    </row>
    <row r="284" spans="1:8" ht="15">
      <c r="A284" s="84"/>
      <c r="B284" s="88" t="s">
        <v>31</v>
      </c>
      <c r="C284" s="86">
        <f>C285+C287+C289+C291+C293+C295+C302+C298+C300</f>
        <v>230.59799999999998</v>
      </c>
      <c r="D284" s="86">
        <f>D285+D287+D289+D291+D293+D295+D302+D298+D300</f>
        <v>229.244</v>
      </c>
      <c r="E284" s="86">
        <f>E285+E287+E289+E291+E293+E295+E302+E298+E300</f>
        <v>0</v>
      </c>
      <c r="F284" s="87">
        <f>F285+F287+F289+F291+F293+F295+F302+F298+F300</f>
        <v>1.354</v>
      </c>
      <c r="H284" s="7" t="b">
        <f t="shared" si="4"/>
        <v>1</v>
      </c>
    </row>
    <row r="285" spans="1:6" ht="15">
      <c r="A285" s="3">
        <v>1</v>
      </c>
      <c r="B285" s="11" t="s">
        <v>92</v>
      </c>
      <c r="C285" s="5">
        <f>SUM(C286)</f>
        <v>2.976</v>
      </c>
      <c r="D285" s="5">
        <f>SUM(D286)</f>
        <v>2.976</v>
      </c>
      <c r="E285" s="5">
        <f>SUM(E286)</f>
        <v>0</v>
      </c>
      <c r="F285" s="6">
        <f>SUM(F286)</f>
        <v>0</v>
      </c>
    </row>
    <row r="286" spans="1:6" ht="15">
      <c r="A286" s="8"/>
      <c r="B286" s="13" t="s">
        <v>56</v>
      </c>
      <c r="C286" s="17">
        <v>2.976</v>
      </c>
      <c r="D286" s="17">
        <v>2.976</v>
      </c>
      <c r="E286" s="17"/>
      <c r="F286" s="18"/>
    </row>
    <row r="287" spans="1:8" ht="15">
      <c r="A287" s="42">
        <v>2</v>
      </c>
      <c r="B287" s="1" t="s">
        <v>81</v>
      </c>
      <c r="C287" s="44">
        <f>SUM(C288)</f>
        <v>2.258</v>
      </c>
      <c r="D287" s="44">
        <f>SUM(D288)</f>
        <v>2.258</v>
      </c>
      <c r="E287" s="44">
        <f>SUM(E288)</f>
        <v>0</v>
      </c>
      <c r="F287" s="45">
        <f>SUM(F288)</f>
        <v>0</v>
      </c>
      <c r="H287" s="7" t="b">
        <f t="shared" si="4"/>
        <v>1</v>
      </c>
    </row>
    <row r="288" spans="1:8" ht="15">
      <c r="A288" s="8"/>
      <c r="B288" s="13" t="s">
        <v>56</v>
      </c>
      <c r="C288" s="17">
        <v>2.258</v>
      </c>
      <c r="D288" s="17">
        <v>2.258</v>
      </c>
      <c r="E288" s="17"/>
      <c r="F288" s="18"/>
      <c r="H288" s="7" t="b">
        <f t="shared" si="4"/>
        <v>1</v>
      </c>
    </row>
    <row r="289" spans="1:8" ht="15">
      <c r="A289" s="42">
        <v>3</v>
      </c>
      <c r="B289" s="1" t="s">
        <v>17</v>
      </c>
      <c r="C289" s="44">
        <f>SUM(C290)</f>
        <v>9.45</v>
      </c>
      <c r="D289" s="44">
        <f>SUM(D290)</f>
        <v>9.45</v>
      </c>
      <c r="E289" s="44">
        <f>SUM(E290)</f>
        <v>0</v>
      </c>
      <c r="F289" s="45">
        <f>SUM(F290)</f>
        <v>0</v>
      </c>
      <c r="H289" s="7" t="b">
        <f t="shared" si="4"/>
        <v>1</v>
      </c>
    </row>
    <row r="290" spans="1:8" ht="15">
      <c r="A290" s="8"/>
      <c r="B290" s="13" t="s">
        <v>56</v>
      </c>
      <c r="C290" s="17">
        <v>9.45</v>
      </c>
      <c r="D290" s="17">
        <v>9.45</v>
      </c>
      <c r="E290" s="17"/>
      <c r="F290" s="18"/>
      <c r="H290" s="7" t="b">
        <f t="shared" si="4"/>
        <v>1</v>
      </c>
    </row>
    <row r="291" spans="1:8" ht="15">
      <c r="A291" s="42">
        <v>4</v>
      </c>
      <c r="B291" s="1" t="s">
        <v>11</v>
      </c>
      <c r="C291" s="44">
        <f>SUM(C292)</f>
        <v>82</v>
      </c>
      <c r="D291" s="44">
        <f>SUM(D292)</f>
        <v>82</v>
      </c>
      <c r="E291" s="44">
        <f>SUM(E292)</f>
        <v>0</v>
      </c>
      <c r="F291" s="45">
        <f>SUM(F292)</f>
        <v>0</v>
      </c>
      <c r="H291" s="7" t="b">
        <f t="shared" si="4"/>
        <v>1</v>
      </c>
    </row>
    <row r="292" spans="1:8" ht="15">
      <c r="A292" s="8"/>
      <c r="B292" s="13" t="s">
        <v>56</v>
      </c>
      <c r="C292" s="17">
        <v>82</v>
      </c>
      <c r="D292" s="17">
        <v>82</v>
      </c>
      <c r="E292" s="17"/>
      <c r="F292" s="18"/>
      <c r="H292" s="7" t="b">
        <f t="shared" si="4"/>
        <v>1</v>
      </c>
    </row>
    <row r="293" spans="1:8" ht="15">
      <c r="A293" s="42">
        <v>5</v>
      </c>
      <c r="B293" s="1" t="s">
        <v>24</v>
      </c>
      <c r="C293" s="44">
        <f>SUM(C294)</f>
        <v>108</v>
      </c>
      <c r="D293" s="44">
        <f>SUM(D294)</f>
        <v>108</v>
      </c>
      <c r="E293" s="44">
        <f>SUM(E294)</f>
        <v>0</v>
      </c>
      <c r="F293" s="45">
        <f>SUM(F294)</f>
        <v>0</v>
      </c>
      <c r="H293" s="7" t="b">
        <f t="shared" si="4"/>
        <v>1</v>
      </c>
    </row>
    <row r="294" spans="1:8" ht="15">
      <c r="A294" s="8"/>
      <c r="B294" s="13" t="s">
        <v>56</v>
      </c>
      <c r="C294" s="17">
        <v>108</v>
      </c>
      <c r="D294" s="17">
        <v>108</v>
      </c>
      <c r="E294" s="17"/>
      <c r="F294" s="18"/>
      <c r="H294" s="7" t="b">
        <f t="shared" si="4"/>
        <v>1</v>
      </c>
    </row>
    <row r="295" spans="1:8" ht="15">
      <c r="A295" s="42">
        <v>6</v>
      </c>
      <c r="B295" s="1" t="s">
        <v>14</v>
      </c>
      <c r="C295" s="44">
        <f>SUM(C296:C297)</f>
        <v>25.154</v>
      </c>
      <c r="D295" s="44">
        <f>SUM(D296:D297)</f>
        <v>23.8</v>
      </c>
      <c r="E295" s="44">
        <f>SUM(E296:E297)</f>
        <v>0</v>
      </c>
      <c r="F295" s="45">
        <f>SUM(F296:F297)</f>
        <v>1.354</v>
      </c>
      <c r="H295" s="7" t="b">
        <f t="shared" si="4"/>
        <v>1</v>
      </c>
    </row>
    <row r="296" spans="1:6" ht="15">
      <c r="A296" s="14"/>
      <c r="B296" s="121" t="s">
        <v>42</v>
      </c>
      <c r="C296" s="61">
        <v>1.354</v>
      </c>
      <c r="D296" s="61"/>
      <c r="E296" s="61"/>
      <c r="F296" s="62">
        <v>1.354</v>
      </c>
    </row>
    <row r="297" spans="1:8" ht="15">
      <c r="A297" s="8"/>
      <c r="B297" s="13" t="s">
        <v>56</v>
      </c>
      <c r="C297" s="17">
        <v>23.8</v>
      </c>
      <c r="D297" s="17">
        <v>23.8</v>
      </c>
      <c r="E297" s="17"/>
      <c r="F297" s="18"/>
      <c r="H297" s="7" t="b">
        <f t="shared" si="4"/>
        <v>1</v>
      </c>
    </row>
    <row r="298" spans="1:8" ht="15">
      <c r="A298" s="42">
        <v>7</v>
      </c>
      <c r="B298" s="1" t="s">
        <v>82</v>
      </c>
      <c r="C298" s="44">
        <f>SUM(C299)</f>
        <v>0</v>
      </c>
      <c r="D298" s="44">
        <f>SUM(D299)</f>
        <v>0</v>
      </c>
      <c r="E298" s="44">
        <f>SUM(E299)</f>
        <v>0</v>
      </c>
      <c r="F298" s="45">
        <f>SUM(F299)</f>
        <v>0</v>
      </c>
      <c r="H298" s="7" t="b">
        <f t="shared" si="4"/>
        <v>1</v>
      </c>
    </row>
    <row r="299" spans="1:8" ht="15">
      <c r="A299" s="8"/>
      <c r="B299" s="13" t="s">
        <v>56</v>
      </c>
      <c r="C299" s="17"/>
      <c r="D299" s="17"/>
      <c r="E299" s="17"/>
      <c r="F299" s="18"/>
      <c r="H299" s="7" t="b">
        <f t="shared" si="4"/>
        <v>1</v>
      </c>
    </row>
    <row r="300" spans="1:6" ht="15">
      <c r="A300" s="42">
        <v>8</v>
      </c>
      <c r="B300" s="1" t="s">
        <v>38</v>
      </c>
      <c r="C300" s="44">
        <f>SUM(C301)</f>
        <v>0.1</v>
      </c>
      <c r="D300" s="44">
        <f>SUM(D301)</f>
        <v>0.1</v>
      </c>
      <c r="E300" s="44">
        <f>SUM(E301)</f>
        <v>0</v>
      </c>
      <c r="F300" s="45">
        <f>SUM(F301)</f>
        <v>0</v>
      </c>
    </row>
    <row r="301" spans="1:6" ht="15">
      <c r="A301" s="8"/>
      <c r="B301" s="13" t="s">
        <v>56</v>
      </c>
      <c r="C301" s="17">
        <v>0.1</v>
      </c>
      <c r="D301" s="17">
        <v>0.1</v>
      </c>
      <c r="E301" s="17"/>
      <c r="F301" s="18"/>
    </row>
    <row r="302" spans="1:8" ht="15">
      <c r="A302" s="42">
        <v>9</v>
      </c>
      <c r="B302" s="1" t="s">
        <v>104</v>
      </c>
      <c r="C302" s="44">
        <f>SUM(C303:C303)</f>
        <v>0.66</v>
      </c>
      <c r="D302" s="44">
        <f>SUM(D303:D303)</f>
        <v>0.66</v>
      </c>
      <c r="E302" s="44">
        <f>SUM(E303:E303)</f>
        <v>0</v>
      </c>
      <c r="F302" s="45">
        <f>SUM(F303:F303)</f>
        <v>0</v>
      </c>
      <c r="H302" s="7" t="b">
        <f t="shared" si="4"/>
        <v>1</v>
      </c>
    </row>
    <row r="303" spans="1:6" ht="15">
      <c r="A303" s="8"/>
      <c r="B303" s="13" t="s">
        <v>56</v>
      </c>
      <c r="C303" s="17">
        <v>0.66</v>
      </c>
      <c r="D303" s="17">
        <v>0.66</v>
      </c>
      <c r="E303" s="17"/>
      <c r="F303" s="18"/>
    </row>
    <row r="304" spans="1:6" ht="15">
      <c r="A304" s="84"/>
      <c r="B304" s="88" t="s">
        <v>47</v>
      </c>
      <c r="C304" s="86">
        <f>C284+C276</f>
        <v>849.3009999999999</v>
      </c>
      <c r="D304" s="86">
        <f>D284+D276</f>
        <v>797.764</v>
      </c>
      <c r="E304" s="86">
        <f>E284+E276</f>
        <v>0</v>
      </c>
      <c r="F304" s="87">
        <f>F284+F276</f>
        <v>51.537000000000006</v>
      </c>
    </row>
    <row r="305" spans="1:8" ht="15">
      <c r="A305" s="156" t="s">
        <v>69</v>
      </c>
      <c r="B305" s="157"/>
      <c r="C305" s="157"/>
      <c r="D305" s="157"/>
      <c r="E305" s="157"/>
      <c r="F305" s="158"/>
      <c r="H305" s="7" t="b">
        <f t="shared" si="4"/>
        <v>1</v>
      </c>
    </row>
    <row r="306" spans="1:8" ht="15">
      <c r="A306" s="50"/>
      <c r="B306" s="89" t="s">
        <v>31</v>
      </c>
      <c r="C306" s="90">
        <f>C307</f>
        <v>0.737</v>
      </c>
      <c r="D306" s="90">
        <f>D307</f>
        <v>0</v>
      </c>
      <c r="E306" s="90">
        <f>E307</f>
        <v>0</v>
      </c>
      <c r="F306" s="91">
        <f>F307</f>
        <v>0.737</v>
      </c>
      <c r="H306" s="7" t="b">
        <f t="shared" si="4"/>
        <v>1</v>
      </c>
    </row>
    <row r="307" spans="1:6" ht="15">
      <c r="A307" s="3">
        <v>1</v>
      </c>
      <c r="B307" s="11" t="s">
        <v>80</v>
      </c>
      <c r="C307" s="5">
        <f>SUM(C308)</f>
        <v>0.737</v>
      </c>
      <c r="D307" s="5">
        <f>SUM(D308)</f>
        <v>0</v>
      </c>
      <c r="E307" s="5">
        <f>SUM(E308)</f>
        <v>0</v>
      </c>
      <c r="F307" s="6">
        <f>SUM(F308)</f>
        <v>0.737</v>
      </c>
    </row>
    <row r="308" spans="1:6" ht="15">
      <c r="A308" s="8"/>
      <c r="B308" s="13" t="s">
        <v>55</v>
      </c>
      <c r="C308" s="17">
        <v>0.737</v>
      </c>
      <c r="D308" s="17"/>
      <c r="E308" s="17"/>
      <c r="F308" s="18">
        <v>0.737</v>
      </c>
    </row>
    <row r="309" spans="1:6" ht="15.75" thickBot="1">
      <c r="A309" s="92"/>
      <c r="B309" s="93" t="s">
        <v>27</v>
      </c>
      <c r="C309" s="99">
        <f>C274+C217+C189+C306+C304</f>
        <v>55089.715</v>
      </c>
      <c r="D309" s="99">
        <f>D274+D217+D189+D306+D304</f>
        <v>54447.602</v>
      </c>
      <c r="E309" s="99"/>
      <c r="F309" s="100">
        <f>F274+F217+F189+F306+F304</f>
        <v>1786.034</v>
      </c>
    </row>
    <row r="310" spans="1:6" ht="15">
      <c r="A310" s="94"/>
      <c r="B310" s="94"/>
      <c r="C310" s="95"/>
      <c r="D310" s="95"/>
      <c r="E310" s="94"/>
      <c r="F310" s="95"/>
    </row>
    <row r="311" spans="1:6" ht="15">
      <c r="A311" s="94"/>
      <c r="B311" s="94"/>
      <c r="C311" s="95"/>
      <c r="D311" s="95"/>
      <c r="E311" s="94"/>
      <c r="F311" s="95"/>
    </row>
    <row r="312" ht="16.5" customHeight="1"/>
    <row r="314" spans="2:6" ht="15">
      <c r="B314" s="96"/>
      <c r="D314" s="141"/>
      <c r="E314" s="141"/>
      <c r="F314" s="141"/>
    </row>
  </sheetData>
  <sheetProtection/>
  <autoFilter ref="B1:B314"/>
  <mergeCells count="17">
    <mergeCell ref="A305:F305"/>
    <mergeCell ref="F8:F9"/>
    <mergeCell ref="A11:F11"/>
    <mergeCell ref="A8:A9"/>
    <mergeCell ref="B8:B9"/>
    <mergeCell ref="D8:D9"/>
    <mergeCell ref="E8:E9"/>
    <mergeCell ref="D314:F314"/>
    <mergeCell ref="A1:F1"/>
    <mergeCell ref="A275:F275"/>
    <mergeCell ref="A3:F3"/>
    <mergeCell ref="A4:F4"/>
    <mergeCell ref="A5:F5"/>
    <mergeCell ref="A6:F6"/>
    <mergeCell ref="A218:F218"/>
    <mergeCell ref="A190:F190"/>
    <mergeCell ref="C8:C9"/>
  </mergeCells>
  <printOptions/>
  <pageMargins left="0.9448818897637796" right="0.35433070866141736" top="0.7874015748031497" bottom="0.6692913385826772" header="0.5118110236220472" footer="0.5118110236220472"/>
  <pageSetup orientation="portrait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1">
      <selection activeCell="E56" sqref="E5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Antonina S. Kostova</dc:creator>
  <cp:keywords/>
  <dc:description/>
  <cp:lastModifiedBy>Antonina S. Kostova</cp:lastModifiedBy>
  <cp:lastPrinted>2023-01-25T13:38:01Z</cp:lastPrinted>
  <dcterms:created xsi:type="dcterms:W3CDTF">1996-10-14T23:33:28Z</dcterms:created>
  <dcterms:modified xsi:type="dcterms:W3CDTF">2023-01-25T13:38:59Z</dcterms:modified>
  <cp:category/>
  <cp:version/>
  <cp:contentType/>
  <cp:contentStatus/>
</cp:coreProperties>
</file>