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2600" windowHeight="12135"/>
  </bookViews>
  <sheets>
    <sheet name="2021-2022" sheetId="1" r:id="rId1"/>
    <sheet name="Sheet1" sheetId="2" r:id="rId2"/>
  </sheets>
  <definedNames>
    <definedName name="_xlnm._FilterDatabase" localSheetId="0" hidden="1">'2021-2022'!$A$1:$A$453</definedName>
    <definedName name="_xlnm.Print_Titles" localSheetId="0">'2021-2022'!$11:$11</definedName>
  </definedNames>
  <calcPr calcId="145621"/>
</workbook>
</file>

<file path=xl/calcChain.xml><?xml version="1.0" encoding="utf-8"?>
<calcChain xmlns="http://schemas.openxmlformats.org/spreadsheetml/2006/main">
  <c r="E372" i="1" l="1"/>
  <c r="E371" i="1" s="1"/>
  <c r="B372" i="1"/>
  <c r="B371" i="1" s="1"/>
  <c r="E367" i="1"/>
  <c r="B367" i="1"/>
  <c r="B362" i="1"/>
  <c r="G340" i="1"/>
  <c r="F340" i="1"/>
  <c r="D340" i="1"/>
  <c r="C340" i="1"/>
  <c r="E343" i="1"/>
  <c r="B343" i="1"/>
  <c r="G271" i="1"/>
  <c r="F271" i="1"/>
  <c r="E271" i="1"/>
  <c r="D271" i="1"/>
  <c r="C276" i="1"/>
  <c r="B276" i="1"/>
  <c r="C335" i="2" l="1"/>
  <c r="B335" i="2"/>
  <c r="E277" i="2"/>
  <c r="F277" i="2"/>
  <c r="G277" i="2"/>
  <c r="C231" i="2"/>
  <c r="B231" i="2"/>
  <c r="C148" i="2"/>
  <c r="B148" i="2"/>
  <c r="C335" i="1"/>
  <c r="E152" i="1"/>
  <c r="C152" i="1"/>
  <c r="G13" i="1"/>
  <c r="E13" i="1"/>
  <c r="C401" i="2"/>
  <c r="E393" i="2"/>
  <c r="B393" i="2"/>
  <c r="E360" i="2"/>
  <c r="B360" i="2"/>
  <c r="E358" i="2"/>
  <c r="B358" i="2"/>
  <c r="E345" i="2"/>
  <c r="B345" i="2"/>
  <c r="E338" i="2"/>
  <c r="C338" i="2"/>
  <c r="B338" i="2"/>
  <c r="G312" i="2"/>
  <c r="G302" i="2" s="1"/>
  <c r="E302" i="2"/>
  <c r="G274" i="2"/>
  <c r="G213" i="2"/>
  <c r="B213" i="2"/>
  <c r="G206" i="2"/>
  <c r="B206" i="2"/>
  <c r="C158" i="2"/>
  <c r="B158" i="2"/>
  <c r="C156" i="2"/>
  <c r="B156" i="2"/>
  <c r="C151" i="2"/>
  <c r="B151" i="2"/>
  <c r="C127" i="2"/>
  <c r="B127" i="2"/>
  <c r="C44" i="2"/>
  <c r="B44" i="2"/>
  <c r="C19" i="2"/>
  <c r="B19" i="2"/>
  <c r="C13" i="2"/>
  <c r="B13" i="2"/>
  <c r="E325" i="1"/>
  <c r="C325" i="1"/>
  <c r="B325" i="1"/>
  <c r="E331" i="1"/>
  <c r="C331" i="1"/>
  <c r="B331" i="1"/>
  <c r="C280" i="1"/>
  <c r="B280" i="1"/>
  <c r="C225" i="1"/>
  <c r="B225" i="1"/>
  <c r="C249" i="1"/>
  <c r="B249" i="1"/>
  <c r="C233" i="1"/>
  <c r="B233" i="1"/>
  <c r="C209" i="1"/>
  <c r="B209" i="1"/>
  <c r="C135" i="1"/>
  <c r="B135" i="1"/>
  <c r="C99" i="1"/>
  <c r="B99" i="1"/>
  <c r="C90" i="1"/>
  <c r="B90" i="1"/>
  <c r="C121" i="1"/>
  <c r="B121" i="1"/>
  <c r="C92" i="1"/>
  <c r="B92" i="1"/>
  <c r="C103" i="1"/>
  <c r="B103" i="1"/>
  <c r="C85" i="1"/>
  <c r="B85" i="1"/>
  <c r="E402" i="1"/>
  <c r="B402" i="1"/>
  <c r="E404" i="1"/>
  <c r="C404" i="1"/>
  <c r="C401" i="1" s="1"/>
  <c r="B404" i="1"/>
  <c r="E395" i="1"/>
  <c r="B395" i="1"/>
  <c r="E391" i="1"/>
  <c r="B391" i="1"/>
  <c r="E333" i="1"/>
  <c r="C333" i="1"/>
  <c r="B333" i="1"/>
  <c r="E329" i="1"/>
  <c r="C329" i="1"/>
  <c r="B329" i="1"/>
  <c r="E327" i="1"/>
  <c r="C327" i="1"/>
  <c r="B327" i="1"/>
  <c r="C282" i="1"/>
  <c r="B282" i="1"/>
  <c r="E390" i="1" l="1"/>
  <c r="B390" i="1"/>
  <c r="E401" i="2"/>
  <c r="B401" i="2"/>
  <c r="E324" i="1"/>
  <c r="B324" i="1"/>
  <c r="C324" i="1"/>
  <c r="B401" i="1"/>
  <c r="E401" i="1"/>
  <c r="C261" i="1"/>
  <c r="B261" i="1"/>
  <c r="C127" i="1"/>
  <c r="B127" i="1"/>
  <c r="C46" i="1"/>
  <c r="B46" i="1"/>
  <c r="C26" i="1"/>
  <c r="B26" i="1"/>
  <c r="C14" i="1"/>
  <c r="B14" i="1"/>
  <c r="G165" i="1"/>
  <c r="B165" i="1"/>
  <c r="E369" i="1"/>
  <c r="B369" i="1"/>
  <c r="E357" i="1"/>
  <c r="B357" i="1"/>
  <c r="E351" i="1"/>
  <c r="B351" i="1"/>
  <c r="C144" i="1"/>
  <c r="B144" i="1"/>
  <c r="C118" i="1"/>
  <c r="B118" i="1"/>
  <c r="B365" i="1"/>
  <c r="E365" i="1"/>
  <c r="C96" i="1" l="1"/>
  <c r="B96" i="1"/>
  <c r="C42" i="1"/>
  <c r="B42" i="1"/>
  <c r="C413" i="1"/>
  <c r="C412" i="1" s="1"/>
  <c r="C415" i="1" s="1"/>
  <c r="B413" i="1"/>
  <c r="B412" i="1" s="1"/>
  <c r="B415" i="1" s="1"/>
  <c r="E412" i="1"/>
  <c r="E415" i="1" s="1"/>
  <c r="C406" i="1"/>
  <c r="G317" i="1"/>
  <c r="E336" i="1"/>
  <c r="E335" i="1" s="1"/>
  <c r="B336" i="1"/>
  <c r="B335" i="1" s="1"/>
  <c r="E322" i="1"/>
  <c r="C322" i="1"/>
  <c r="B322" i="1"/>
  <c r="E296" i="1"/>
  <c r="C101" i="1"/>
  <c r="B101" i="1"/>
  <c r="C40" i="1"/>
  <c r="B40" i="1"/>
  <c r="C22" i="1"/>
  <c r="B22" i="1"/>
  <c r="E353" i="1"/>
  <c r="B353" i="1"/>
  <c r="E345" i="1"/>
  <c r="B345" i="1"/>
  <c r="C146" i="1"/>
  <c r="B146" i="1"/>
  <c r="G171" i="1"/>
  <c r="B171" i="1"/>
  <c r="G175" i="1"/>
  <c r="B175" i="1"/>
  <c r="B239" i="1"/>
  <c r="C239" i="1"/>
  <c r="B235" i="1"/>
  <c r="C235" i="1"/>
  <c r="C305" i="1" l="1"/>
  <c r="B305" i="1"/>
  <c r="C301" i="1"/>
  <c r="B301" i="1"/>
  <c r="C288" i="1"/>
  <c r="B288" i="1"/>
  <c r="C272" i="1"/>
  <c r="B272" i="1"/>
  <c r="F256" i="1"/>
  <c r="E256" i="1"/>
  <c r="D256" i="1"/>
  <c r="C267" i="1"/>
  <c r="B267" i="1"/>
  <c r="C269" i="1"/>
  <c r="B269" i="1"/>
  <c r="C259" i="1"/>
  <c r="B259" i="1"/>
  <c r="C211" i="1"/>
  <c r="C379" i="1" l="1"/>
  <c r="F420" i="1"/>
  <c r="D420" i="1"/>
  <c r="C44" i="1" l="1"/>
  <c r="B44" i="1"/>
  <c r="C320" i="1"/>
  <c r="E320" i="1"/>
  <c r="B320" i="1"/>
  <c r="C318" i="1"/>
  <c r="G158" i="1"/>
  <c r="B158" i="1"/>
  <c r="G155" i="1"/>
  <c r="B155" i="1"/>
  <c r="C139" i="1"/>
  <c r="B139" i="1"/>
  <c r="E318" i="1"/>
  <c r="B318" i="1"/>
  <c r="C237" i="1"/>
  <c r="B237" i="1"/>
  <c r="C218" i="1"/>
  <c r="B218" i="1"/>
  <c r="C116" i="1"/>
  <c r="B116" i="1"/>
  <c r="B317" i="1" l="1"/>
  <c r="B338" i="1" s="1"/>
  <c r="E317" i="1"/>
  <c r="C317" i="1"/>
  <c r="C338" i="1" s="1"/>
  <c r="B51" i="1"/>
  <c r="C51" i="1"/>
  <c r="C148" i="1"/>
  <c r="C143" i="1" s="1"/>
  <c r="B148" i="1"/>
  <c r="B143" i="1" s="1"/>
  <c r="E198" i="1"/>
  <c r="D198" i="1"/>
  <c r="C198" i="1"/>
  <c r="G150" i="1"/>
  <c r="F150" i="1"/>
  <c r="D150" i="1"/>
  <c r="C125" i="1"/>
  <c r="B125" i="1"/>
  <c r="G189" i="1"/>
  <c r="B189" i="1"/>
  <c r="G160" i="1"/>
  <c r="B160" i="1"/>
  <c r="C67" i="1"/>
  <c r="B67" i="1"/>
  <c r="E377" i="1"/>
  <c r="B377" i="1"/>
  <c r="E355" i="1"/>
  <c r="B355" i="1"/>
  <c r="C292" i="1"/>
  <c r="B292" i="1"/>
  <c r="G168" i="1"/>
  <c r="B168" i="1"/>
  <c r="C49" i="1"/>
  <c r="B49" i="1"/>
  <c r="E347" i="1"/>
  <c r="B347" i="1"/>
  <c r="C274" i="1"/>
  <c r="B274" i="1"/>
  <c r="C251" i="1"/>
  <c r="B251" i="1"/>
  <c r="C247" i="1"/>
  <c r="B247" i="1"/>
  <c r="C245" i="1"/>
  <c r="B245" i="1"/>
  <c r="C243" i="1"/>
  <c r="B243" i="1"/>
  <c r="C241" i="1"/>
  <c r="B241" i="1"/>
  <c r="C231" i="1"/>
  <c r="B231" i="1"/>
  <c r="C229" i="1"/>
  <c r="B229" i="1"/>
  <c r="C227" i="1"/>
  <c r="B227" i="1"/>
  <c r="C223" i="1"/>
  <c r="B223" i="1"/>
  <c r="C220" i="1"/>
  <c r="B220" i="1"/>
  <c r="E360" i="1"/>
  <c r="E359" i="1" s="1"/>
  <c r="B360" i="1"/>
  <c r="B359" i="1" s="1"/>
  <c r="E349" i="1"/>
  <c r="B349" i="1"/>
  <c r="G153" i="1"/>
  <c r="B153" i="1"/>
  <c r="B129" i="1"/>
  <c r="B78" i="1"/>
  <c r="B60" i="1"/>
  <c r="B18" i="1"/>
  <c r="C286" i="1"/>
  <c r="B286" i="1"/>
  <c r="C72" i="1"/>
  <c r="B72" i="1"/>
  <c r="C216" i="1"/>
  <c r="B216" i="1"/>
  <c r="B290" i="1"/>
  <c r="C290" i="1"/>
  <c r="E204" i="1"/>
  <c r="E203" i="1" s="1"/>
  <c r="B204" i="1"/>
  <c r="B203" i="1" s="1"/>
  <c r="B206" i="1" s="1"/>
  <c r="C299" i="1"/>
  <c r="C297" i="1"/>
  <c r="B299" i="1"/>
  <c r="B297" i="1"/>
  <c r="G179" i="1"/>
  <c r="B179" i="1"/>
  <c r="B33" i="1"/>
  <c r="G269" i="1"/>
  <c r="G256" i="1" s="1"/>
  <c r="G419" i="1" s="1"/>
  <c r="C107" i="1"/>
  <c r="B107" i="1"/>
  <c r="B211" i="1"/>
  <c r="G386" i="1"/>
  <c r="G384" i="1"/>
  <c r="G382" i="1"/>
  <c r="G380" i="1"/>
  <c r="E386" i="1"/>
  <c r="B386" i="1"/>
  <c r="E384" i="1"/>
  <c r="B384" i="1"/>
  <c r="E382" i="1"/>
  <c r="B382" i="1"/>
  <c r="E380" i="1"/>
  <c r="B380" i="1"/>
  <c r="C307" i="1"/>
  <c r="B307" i="1"/>
  <c r="G305" i="1"/>
  <c r="G296" i="1" s="1"/>
  <c r="C303" i="1"/>
  <c r="B303" i="1"/>
  <c r="C278" i="1"/>
  <c r="B278" i="1"/>
  <c r="C294" i="1"/>
  <c r="B294" i="1"/>
  <c r="C284" i="1"/>
  <c r="B284" i="1"/>
  <c r="C265" i="1"/>
  <c r="B265" i="1"/>
  <c r="C257" i="1"/>
  <c r="B257" i="1"/>
  <c r="C30" i="1"/>
  <c r="B30" i="1"/>
  <c r="B24" i="1"/>
  <c r="C24" i="1"/>
  <c r="E341" i="1"/>
  <c r="B341" i="1"/>
  <c r="G193" i="1"/>
  <c r="B193" i="1"/>
  <c r="G191" i="1"/>
  <c r="B191" i="1"/>
  <c r="G187" i="1"/>
  <c r="B187" i="1"/>
  <c r="G163" i="1"/>
  <c r="B163" i="1"/>
  <c r="C58" i="1"/>
  <c r="B58" i="1"/>
  <c r="C18" i="1"/>
  <c r="C33" i="1"/>
  <c r="C60" i="1"/>
  <c r="C78" i="1"/>
  <c r="B109" i="1"/>
  <c r="C109" i="1"/>
  <c r="C129" i="1"/>
  <c r="B181" i="1"/>
  <c r="G181" i="1"/>
  <c r="B340" i="1" l="1"/>
  <c r="E340" i="1"/>
  <c r="B271" i="1"/>
  <c r="C271" i="1"/>
  <c r="B222" i="1"/>
  <c r="C222" i="1"/>
  <c r="B296" i="1"/>
  <c r="G152" i="1"/>
  <c r="G420" i="1" s="1"/>
  <c r="B152" i="1"/>
  <c r="B198" i="1" s="1"/>
  <c r="B32" i="1"/>
  <c r="C32" i="1"/>
  <c r="C13" i="1"/>
  <c r="B13" i="1"/>
  <c r="B208" i="1"/>
  <c r="C208" i="1"/>
  <c r="E420" i="1"/>
  <c r="C296" i="1"/>
  <c r="B256" i="1"/>
  <c r="C256" i="1"/>
  <c r="E399" i="1"/>
  <c r="B399" i="1"/>
  <c r="G379" i="1"/>
  <c r="G388" i="1" s="1"/>
  <c r="B379" i="1"/>
  <c r="B388" i="1" s="1"/>
  <c r="B406" i="1"/>
  <c r="E206" i="1"/>
  <c r="E406" i="1"/>
  <c r="E379" i="1"/>
  <c r="E388" i="1" s="1"/>
  <c r="G309" i="1"/>
  <c r="G374" i="1"/>
  <c r="F198" i="1"/>
  <c r="E150" i="1"/>
  <c r="C420" i="1" l="1"/>
  <c r="B374" i="1"/>
  <c r="E419" i="1"/>
  <c r="C419" i="1"/>
  <c r="E421" i="1"/>
  <c r="B419" i="1"/>
  <c r="C421" i="1"/>
  <c r="B421" i="1"/>
  <c r="G421" i="1"/>
  <c r="C254" i="1"/>
  <c r="B254" i="1"/>
  <c r="G198" i="1"/>
  <c r="G422" i="1" s="1"/>
  <c r="B309" i="1"/>
  <c r="E374" i="1"/>
  <c r="E338" i="1"/>
  <c r="C309" i="1"/>
  <c r="C150" i="1"/>
  <c r="C422" i="1" l="1"/>
  <c r="E422" i="1"/>
  <c r="B420" i="1"/>
  <c r="B150" i="1" l="1"/>
  <c r="B422" i="1" s="1"/>
</calcChain>
</file>

<file path=xl/sharedStrings.xml><?xml version="1.0" encoding="utf-8"?>
<sst xmlns="http://schemas.openxmlformats.org/spreadsheetml/2006/main" count="816" uniqueCount="150">
  <si>
    <t>фиданки</t>
  </si>
  <si>
    <t>семена</t>
  </si>
  <si>
    <t>І. В СЕМЕНИЩА НА ОТКРИТО ЗА ЗАЛЕСЯВАНЕ</t>
  </si>
  <si>
    <t>Бор черен</t>
  </si>
  <si>
    <t>Дугласка зелена</t>
  </si>
  <si>
    <t>Ела обикновена</t>
  </si>
  <si>
    <t>Ела сребриста</t>
  </si>
  <si>
    <t>Кедър атласки</t>
  </si>
  <si>
    <t>Кедър хималайски</t>
  </si>
  <si>
    <t>Кипарис аризонски</t>
  </si>
  <si>
    <t>Кипарис обикновен</t>
  </si>
  <si>
    <t>Смърч обикновен</t>
  </si>
  <si>
    <t>Смърч сребрист</t>
  </si>
  <si>
    <t>Туя източна</t>
  </si>
  <si>
    <t>ВСИЧКО</t>
  </si>
  <si>
    <t>Акация бяла</t>
  </si>
  <si>
    <t>Бук обикновен</t>
  </si>
  <si>
    <t>Дъб летен</t>
  </si>
  <si>
    <t>Дъб зимен</t>
  </si>
  <si>
    <t>Дъб благун</t>
  </si>
  <si>
    <t>Дъб червен</t>
  </si>
  <si>
    <t>Дъб цер</t>
  </si>
  <si>
    <t>Кестен обикновен</t>
  </si>
  <si>
    <t>Кестен конски</t>
  </si>
  <si>
    <t>Липа сребролистна</t>
  </si>
  <si>
    <t>Липа дребнолистна</t>
  </si>
  <si>
    <t>Офика</t>
  </si>
  <si>
    <t>Шестил</t>
  </si>
  <si>
    <t>Явор обикновен</t>
  </si>
  <si>
    <t>Ясен планински</t>
  </si>
  <si>
    <t>Ясен полски</t>
  </si>
  <si>
    <t>Птиче грозде</t>
  </si>
  <si>
    <t>ІІ. ВЪВ ВКОРЕНИЛИЩА НА ОТКРИТО ЗА ЗАЛЕСЯВАНЕ</t>
  </si>
  <si>
    <t>ИГЛОЛИСТНИ</t>
  </si>
  <si>
    <t>ШИРОКОЛИСТНИ</t>
  </si>
  <si>
    <t>ХРАСТИ</t>
  </si>
  <si>
    <t>О Б Щ О</t>
  </si>
  <si>
    <t>Дървовидна ружа</t>
  </si>
  <si>
    <t>Туя западна</t>
  </si>
  <si>
    <t>Бял бор</t>
  </si>
  <si>
    <t xml:space="preserve">ГОДИШЕН ПЛАН </t>
  </si>
  <si>
    <t>Гледичия тришипна</t>
  </si>
  <si>
    <t>Дюла японска</t>
  </si>
  <si>
    <t>ІІІ. В СЕМЕНИЩА В ОРАНЖЕРИИ И ПАРНИЦИ ЗА ЗАЛЕСЯВАНЕ</t>
  </si>
  <si>
    <t>ІV. ВЪВ ВКОРЕНИЛИЩА В ОРАНЖЕРИИ И ПАРНИЦИ ЗА ЗАЛЕСЯВАНЕ</t>
  </si>
  <si>
    <t>V. В ШКОЛИ ЗА ЗАЛЕСЯВАНЕ</t>
  </si>
  <si>
    <t>VІ. В КОНТЕЙНЕРИ ЗА ЗАЛЕСЯВАНЕ</t>
  </si>
  <si>
    <t>Ела кавказка</t>
  </si>
  <si>
    <t>ІХ. В СЕМЕНИЩА В ОРАНЖЕРИИ И ПАРНИЦИ ЗА ДЕКОРАТИВНИ ЦЕЛИ</t>
  </si>
  <si>
    <t>Х. ВЪВ ВКОРЕНИЛИЩА В ОРАНЖЕРИИ И ПАРНИЦИ ЗА ДЕКОРАТИВНИ ЦЕЛИ</t>
  </si>
  <si>
    <t>Дъб вардимски</t>
  </si>
  <si>
    <t>P. І 45/51</t>
  </si>
  <si>
    <t>P. І 214</t>
  </si>
  <si>
    <t>Пираканта</t>
  </si>
  <si>
    <t>Приложение № 4</t>
  </si>
  <si>
    <t>към чл. 15, ал. 1</t>
  </si>
  <si>
    <t xml:space="preserve">  Българско наименование на вида (култивар, сорт и др.)</t>
  </si>
  <si>
    <t>необходими репродуктивни материали</t>
  </si>
  <si>
    <t>Ново производство на фиданки</t>
  </si>
  <si>
    <t>код на района на произход</t>
  </si>
  <si>
    <t>кг</t>
  </si>
  <si>
    <t>бр.</t>
  </si>
  <si>
    <t>резници и други части от растения</t>
  </si>
  <si>
    <t>(бр.)</t>
  </si>
  <si>
    <t xml:space="preserve">всичко фиданки </t>
  </si>
  <si>
    <t>VІІ. В СЕМЕНИЩА НА ОТКРИТО ЗА ДЕКОРАТИВНИ ЦЕЛИ</t>
  </si>
  <si>
    <t>VІІІ. ВЪВ ВКОРЕНИЛИЩА НА ОТКРИТО ЗА ДЕКОРАТИВНИ ЦЕЛИ</t>
  </si>
  <si>
    <t>ХІ. В КОНТЕЙНЕРИ ЗА ДЕКОРАТИВНИ ЦЕЛИ</t>
  </si>
  <si>
    <t>ХІІ. В ШКОЛИ ЗА  ДЕКОРАТИВНИ ЦЕЛИ</t>
  </si>
  <si>
    <t>ХІІІ. В ШКОЛИ ЗА ОБЛАГОРОДЯВАНЕ ЗА ДЕКОРАТИВНИ ЦЕЛИ</t>
  </si>
  <si>
    <t>ХІV. В ШКОЛИ ЗА ОБЛАГОРОДЯВАНЕ ЗА ОВОЩАРСТВОТО</t>
  </si>
  <si>
    <t>ХV. В ШКОЛИ ЗА КОЛЕДНИ ЕЛХИ</t>
  </si>
  <si>
    <t>ХVІ. В КОНТЕЙНЕРИ ЗА КОЛЕДНИ ЕЛХИ</t>
  </si>
  <si>
    <t>ХVІІ. ОБЛАГОРОДЯВАНЕ НА ФИДАНКИ ЗА ЗАЛЕСЯВАНЕ</t>
  </si>
  <si>
    <t>ХVІІІ. ОБЛАГОРОДЯВАНЕ НА ФИДАНКИ ЗА ДЕКОРАТИВНИ ЦЕЛИ</t>
  </si>
  <si>
    <t>СЗДП - Враца</t>
  </si>
  <si>
    <t>P. Agathe F</t>
  </si>
  <si>
    <t xml:space="preserve"> P. ВL</t>
  </si>
  <si>
    <t>P. Pannonia</t>
  </si>
  <si>
    <t>СЦДП - Габрово</t>
  </si>
  <si>
    <t>Бреза обикновена</t>
  </si>
  <si>
    <t>P. R-16</t>
  </si>
  <si>
    <t xml:space="preserve">ХІХ. ОБЛАГОРОДЯВАНЕ НА ФИДАНКИ ЗА ОВОЩАРСТВОТО                                                                           </t>
  </si>
  <si>
    <t>ЮЗДП - Благоевград</t>
  </si>
  <si>
    <t>Липа едролистна</t>
  </si>
  <si>
    <t>СИДП - Шумен</t>
  </si>
  <si>
    <t>ЮЦДП - Смолян</t>
  </si>
  <si>
    <t>ЮИДП - Сливен</t>
  </si>
  <si>
    <t>Топола черна</t>
  </si>
  <si>
    <t>РЕКАПИТУЛАЦИЯ</t>
  </si>
  <si>
    <t>Тополи</t>
  </si>
  <si>
    <t>P. bachelieri</t>
  </si>
  <si>
    <t>Лавровишна</t>
  </si>
  <si>
    <t>Платан източен</t>
  </si>
  <si>
    <t>Явор ясенолистен</t>
  </si>
  <si>
    <t>Китайски мехурник</t>
  </si>
  <si>
    <t>Ружа дървовидна</t>
  </si>
  <si>
    <t>Смърч  обикновен</t>
  </si>
  <si>
    <t>P. vernirubens</t>
  </si>
  <si>
    <t>Лешник ран трапезундски</t>
  </si>
  <si>
    <t>Лешник тонда джентиле</t>
  </si>
  <si>
    <t>Лешник бадемовиден</t>
  </si>
  <si>
    <t>Лешник римски</t>
  </si>
  <si>
    <t>P. NNDV</t>
  </si>
  <si>
    <t>P. I 55/65</t>
  </si>
  <si>
    <t>Котонеастър</t>
  </si>
  <si>
    <t>Лъжекипарис</t>
  </si>
  <si>
    <t>Киселица</t>
  </si>
  <si>
    <t>Круша дива</t>
  </si>
  <si>
    <t>Дрян обикновен</t>
  </si>
  <si>
    <t>Върба бяла</t>
  </si>
  <si>
    <t>Хвойна дървовидна</t>
  </si>
  <si>
    <t xml:space="preserve">Бъз черен </t>
  </si>
  <si>
    <t>Дъб космат</t>
  </si>
  <si>
    <t>Елша черна</t>
  </si>
  <si>
    <t>Джанка</t>
  </si>
  <si>
    <t xml:space="preserve">P.  Triplo (І-37/61) </t>
  </si>
  <si>
    <t>Орех обикновен</t>
  </si>
  <si>
    <t>P. МС</t>
  </si>
  <si>
    <t>Златен дъжд</t>
  </si>
  <si>
    <t>Люляк</t>
  </si>
  <si>
    <t>Див рожков</t>
  </si>
  <si>
    <t>Смърч сръбски</t>
  </si>
  <si>
    <t>P. Guardi</t>
  </si>
  <si>
    <t>Клек</t>
  </si>
  <si>
    <t>Елша бяла</t>
  </si>
  <si>
    <t>Череша дива</t>
  </si>
  <si>
    <t>P. A 194</t>
  </si>
  <si>
    <t>Туя златиста</t>
  </si>
  <si>
    <t>Магнолия вечнозелена</t>
  </si>
  <si>
    <t>Платан западен</t>
  </si>
  <si>
    <t>Глог обикновен</t>
  </si>
  <si>
    <t>Туя западна пирамидална</t>
  </si>
  <si>
    <t>Бреза бяла</t>
  </si>
  <si>
    <t>Круша обикновена</t>
  </si>
  <si>
    <t>Птиче грозде вечнозелено</t>
  </si>
  <si>
    <t>Брекина</t>
  </si>
  <si>
    <t xml:space="preserve">за производство и облагородяване на фиданки през вегетативната 2021/2022 г. - обобщен за ДП по чл. 163 от ЗГ </t>
  </si>
  <si>
    <t>Арония</t>
  </si>
  <si>
    <t>Ликвидамбър</t>
  </si>
  <si>
    <t>Кестен питомен</t>
  </si>
  <si>
    <t>Копривка</t>
  </si>
  <si>
    <t>Мъждрян</t>
  </si>
  <si>
    <t>Бор бял</t>
  </si>
  <si>
    <t>Ясен планиснки</t>
  </si>
  <si>
    <t>Платани</t>
  </si>
  <si>
    <t>Платан</t>
  </si>
  <si>
    <t>Албиция</t>
  </si>
  <si>
    <t>Индийски люляк</t>
  </si>
  <si>
    <t>(с отразено изменение от 23.06.2022 г. в плана на ЮЦДП)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</si>
</sst>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#,##0.000"/>
  </numFmts>
  <fonts count="10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6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/>
    <xf numFmtId="1" fontId="2" fillId="0" borderId="0" xfId="0" applyNumberFormat="1" applyFont="1" applyFill="1"/>
    <xf numFmtId="4" fontId="2" fillId="0" borderId="0" xfId="0" applyNumberFormat="1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/>
    </xf>
    <xf numFmtId="1" fontId="2" fillId="0" borderId="5" xfId="0" applyNumberFormat="1" applyFont="1" applyFill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1" fontId="2" fillId="0" borderId="6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0" fontId="2" fillId="0" borderId="5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2" fillId="0" borderId="6" xfId="0" applyFont="1" applyFill="1" applyBorder="1"/>
    <xf numFmtId="1" fontId="2" fillId="0" borderId="7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4" fillId="0" borderId="9" xfId="0" applyFont="1" applyFill="1" applyBorder="1" applyAlignment="1"/>
    <xf numFmtId="0" fontId="2" fillId="0" borderId="10" xfId="0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Border="1"/>
    <xf numFmtId="0" fontId="4" fillId="0" borderId="11" xfId="0" applyFont="1" applyFill="1" applyBorder="1" applyAlignment="1"/>
    <xf numFmtId="4" fontId="4" fillId="0" borderId="5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4" fontId="4" fillId="0" borderId="6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left"/>
    </xf>
    <xf numFmtId="0" fontId="4" fillId="0" borderId="13" xfId="0" applyFont="1" applyFill="1" applyBorder="1" applyAlignment="1"/>
    <xf numFmtId="0" fontId="2" fillId="0" borderId="12" xfId="0" applyFont="1" applyFill="1" applyBorder="1" applyAlignment="1"/>
    <xf numFmtId="0" fontId="2" fillId="0" borderId="15" xfId="0" applyFont="1" applyFill="1" applyBorder="1" applyAlignment="1"/>
    <xf numFmtId="0" fontId="2" fillId="0" borderId="15" xfId="0" applyFont="1" applyFill="1" applyBorder="1" applyAlignment="1">
      <alignment horizontal="left"/>
    </xf>
    <xf numFmtId="0" fontId="2" fillId="0" borderId="14" xfId="0" applyFont="1" applyFill="1" applyBorder="1" applyAlignment="1"/>
    <xf numFmtId="0" fontId="4" fillId="0" borderId="16" xfId="0" applyFont="1" applyFill="1" applyBorder="1" applyAlignment="1"/>
    <xf numFmtId="4" fontId="4" fillId="0" borderId="17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8" xfId="0" applyFont="1" applyFill="1" applyBorder="1" applyAlignment="1"/>
    <xf numFmtId="1" fontId="4" fillId="0" borderId="5" xfId="0" applyNumberFormat="1" applyFon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left"/>
    </xf>
    <xf numFmtId="1" fontId="4" fillId="0" borderId="17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20" xfId="0" applyFont="1" applyFill="1" applyBorder="1" applyAlignment="1"/>
    <xf numFmtId="1" fontId="4" fillId="0" borderId="21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0" fontId="4" fillId="0" borderId="22" xfId="0" applyFont="1" applyFill="1" applyBorder="1" applyAlignment="1"/>
    <xf numFmtId="4" fontId="4" fillId="0" borderId="5" xfId="0" applyNumberFormat="1" applyFont="1" applyFill="1" applyBorder="1"/>
    <xf numFmtId="1" fontId="4" fillId="0" borderId="5" xfId="0" applyNumberFormat="1" applyFont="1" applyFill="1" applyBorder="1"/>
    <xf numFmtId="0" fontId="4" fillId="0" borderId="20" xfId="0" applyFont="1" applyFill="1" applyBorder="1" applyAlignment="1">
      <alignment horizontal="left"/>
    </xf>
    <xf numFmtId="1" fontId="4" fillId="0" borderId="21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4" fontId="2" fillId="0" borderId="21" xfId="0" applyNumberFormat="1" applyFont="1" applyFill="1" applyBorder="1" applyAlignment="1">
      <alignment horizontal="center"/>
    </xf>
    <xf numFmtId="4" fontId="2" fillId="0" borderId="5" xfId="0" applyNumberFormat="1" applyFont="1" applyFill="1" applyBorder="1"/>
    <xf numFmtId="4" fontId="4" fillId="0" borderId="6" xfId="0" applyNumberFormat="1" applyFont="1" applyFill="1" applyBorder="1"/>
    <xf numFmtId="1" fontId="4" fillId="0" borderId="6" xfId="0" applyNumberFormat="1" applyFont="1" applyFill="1" applyBorder="1"/>
    <xf numFmtId="4" fontId="2" fillId="0" borderId="6" xfId="0" applyNumberFormat="1" applyFont="1" applyFill="1" applyBorder="1"/>
    <xf numFmtId="4" fontId="4" fillId="0" borderId="17" xfId="0" applyNumberFormat="1" applyFont="1" applyFill="1" applyBorder="1"/>
    <xf numFmtId="1" fontId="4" fillId="0" borderId="17" xfId="0" applyNumberFormat="1" applyFont="1" applyFill="1" applyBorder="1"/>
    <xf numFmtId="4" fontId="4" fillId="0" borderId="5" xfId="0" applyNumberFormat="1" applyFont="1" applyFill="1" applyBorder="1" applyAlignment="1"/>
    <xf numFmtId="1" fontId="4" fillId="0" borderId="5" xfId="0" applyNumberFormat="1" applyFont="1" applyFill="1" applyBorder="1" applyAlignment="1"/>
    <xf numFmtId="4" fontId="2" fillId="0" borderId="5" xfId="0" applyNumberFormat="1" applyFont="1" applyFill="1" applyBorder="1" applyAlignment="1"/>
    <xf numFmtId="0" fontId="2" fillId="0" borderId="16" xfId="0" applyFont="1" applyFill="1" applyBorder="1" applyAlignment="1"/>
    <xf numFmtId="1" fontId="2" fillId="0" borderId="0" xfId="0" applyNumberFormat="1" applyFont="1" applyFill="1" applyBorder="1"/>
    <xf numFmtId="4" fontId="2" fillId="0" borderId="0" xfId="0" applyNumberFormat="1" applyFont="1" applyFill="1" applyBorder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4" fontId="2" fillId="0" borderId="2" xfId="0" applyNumberFormat="1" applyFont="1" applyFill="1" applyBorder="1" applyAlignment="1">
      <alignment horizontal="right"/>
    </xf>
    <xf numFmtId="0" fontId="4" fillId="0" borderId="19" xfId="0" applyFont="1" applyFill="1" applyBorder="1" applyAlignment="1"/>
    <xf numFmtId="4" fontId="2" fillId="0" borderId="4" xfId="0" applyNumberFormat="1" applyFont="1" applyFill="1" applyBorder="1" applyAlignment="1">
      <alignment horizontal="right"/>
    </xf>
    <xf numFmtId="0" fontId="5" fillId="0" borderId="0" xfId="0" applyFont="1" applyFill="1" applyAlignment="1"/>
    <xf numFmtId="3" fontId="3" fillId="0" borderId="25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4" fillId="0" borderId="27" xfId="0" applyNumberFormat="1" applyFont="1" applyFill="1" applyBorder="1" applyAlignment="1">
      <alignment horizontal="right"/>
    </xf>
    <xf numFmtId="3" fontId="4" fillId="0" borderId="21" xfId="0" applyNumberFormat="1" applyFont="1" applyFill="1" applyBorder="1" applyAlignment="1">
      <alignment horizontal="right"/>
    </xf>
    <xf numFmtId="3" fontId="4" fillId="0" borderId="28" xfId="0" applyNumberFormat="1" applyFont="1" applyFill="1" applyBorder="1"/>
    <xf numFmtId="3" fontId="4" fillId="0" borderId="21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4" fillId="0" borderId="22" xfId="0" applyNumberFormat="1" applyFont="1" applyFill="1" applyBorder="1"/>
    <xf numFmtId="3" fontId="4" fillId="0" borderId="18" xfId="0" applyNumberFormat="1" applyFont="1" applyFill="1" applyBorder="1"/>
    <xf numFmtId="3" fontId="4" fillId="0" borderId="28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0" borderId="30" xfId="0" applyNumberFormat="1" applyFont="1" applyFill="1" applyBorder="1" applyAlignment="1">
      <alignment horizontal="right"/>
    </xf>
    <xf numFmtId="3" fontId="2" fillId="0" borderId="31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horizontal="right"/>
    </xf>
    <xf numFmtId="165" fontId="4" fillId="0" borderId="21" xfId="0" applyNumberFormat="1" applyFont="1" applyFill="1" applyBorder="1" applyAlignment="1">
      <alignment horizontal="right"/>
    </xf>
    <xf numFmtId="165" fontId="4" fillId="0" borderId="5" xfId="0" applyNumberFormat="1" applyFont="1" applyFill="1" applyBorder="1"/>
    <xf numFmtId="165" fontId="4" fillId="0" borderId="21" xfId="0" applyNumberFormat="1" applyFont="1" applyFill="1" applyBorder="1" applyAlignment="1">
      <alignment horizontal="center"/>
    </xf>
    <xf numFmtId="165" fontId="2" fillId="0" borderId="21" xfId="0" applyNumberFormat="1" applyFont="1" applyFill="1" applyBorder="1" applyAlignment="1">
      <alignment horizontal="center"/>
    </xf>
    <xf numFmtId="165" fontId="4" fillId="0" borderId="6" xfId="0" applyNumberFormat="1" applyFont="1" applyFill="1" applyBorder="1"/>
    <xf numFmtId="165" fontId="4" fillId="0" borderId="17" xfId="0" applyNumberFormat="1" applyFont="1" applyFill="1" applyBorder="1"/>
    <xf numFmtId="165" fontId="4" fillId="0" borderId="5" xfId="0" applyNumberFormat="1" applyFont="1" applyFill="1" applyBorder="1" applyAlignment="1"/>
    <xf numFmtId="165" fontId="2" fillId="0" borderId="0" xfId="0" applyNumberFormat="1" applyFont="1" applyFill="1" applyBorder="1"/>
    <xf numFmtId="0" fontId="2" fillId="0" borderId="11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3" fontId="2" fillId="0" borderId="3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11" xfId="0" applyFont="1" applyFill="1" applyBorder="1" applyAlignment="1"/>
    <xf numFmtId="3" fontId="4" fillId="0" borderId="13" xfId="0" applyNumberFormat="1" applyFont="1" applyFill="1" applyBorder="1"/>
    <xf numFmtId="3" fontId="4" fillId="0" borderId="34" xfId="0" applyNumberFormat="1" applyFont="1" applyFill="1" applyBorder="1"/>
    <xf numFmtId="3" fontId="4" fillId="0" borderId="5" xfId="0" applyNumberFormat="1" applyFont="1" applyFill="1" applyBorder="1"/>
    <xf numFmtId="1" fontId="4" fillId="0" borderId="34" xfId="0" applyNumberFormat="1" applyFont="1" applyFill="1" applyBorder="1"/>
    <xf numFmtId="4" fontId="4" fillId="0" borderId="35" xfId="0" applyNumberFormat="1" applyFont="1" applyFill="1" applyBorder="1"/>
    <xf numFmtId="3" fontId="4" fillId="0" borderId="17" xfId="0" applyNumberFormat="1" applyFont="1" applyFill="1" applyBorder="1"/>
    <xf numFmtId="3" fontId="4" fillId="0" borderId="36" xfId="0" applyNumberFormat="1" applyFont="1" applyFill="1" applyBorder="1" applyAlignment="1">
      <alignment horizontal="right"/>
    </xf>
    <xf numFmtId="3" fontId="2" fillId="0" borderId="37" xfId="0" applyNumberFormat="1" applyFont="1" applyFill="1" applyBorder="1" applyAlignment="1">
      <alignment horizontal="right"/>
    </xf>
    <xf numFmtId="165" fontId="2" fillId="0" borderId="7" xfId="0" applyNumberFormat="1" applyFont="1" applyFill="1" applyBorder="1" applyAlignment="1">
      <alignment horizontal="right"/>
    </xf>
    <xf numFmtId="3" fontId="4" fillId="0" borderId="34" xfId="0" applyNumberFormat="1" applyFont="1" applyFill="1" applyBorder="1" applyAlignment="1">
      <alignment horizontal="right"/>
    </xf>
    <xf numFmtId="4" fontId="4" fillId="0" borderId="38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3" fontId="2" fillId="0" borderId="40" xfId="0" applyNumberFormat="1" applyFont="1" applyFill="1" applyBorder="1" applyAlignment="1">
      <alignment horizontal="right"/>
    </xf>
    <xf numFmtId="3" fontId="2" fillId="0" borderId="41" xfId="0" applyNumberFormat="1" applyFont="1" applyFill="1" applyBorder="1" applyAlignment="1">
      <alignment horizontal="right"/>
    </xf>
    <xf numFmtId="3" fontId="3" fillId="0" borderId="42" xfId="0" applyNumberFormat="1" applyFont="1" applyFill="1" applyBorder="1" applyAlignment="1">
      <alignment horizontal="center" wrapText="1"/>
    </xf>
    <xf numFmtId="3" fontId="3" fillId="0" borderId="43" xfId="0" applyNumberFormat="1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center"/>
    </xf>
    <xf numFmtId="3" fontId="4" fillId="0" borderId="45" xfId="0" applyNumberFormat="1" applyFont="1" applyFill="1" applyBorder="1" applyAlignment="1">
      <alignment horizontal="right"/>
    </xf>
    <xf numFmtId="3" fontId="2" fillId="0" borderId="36" xfId="0" applyNumberFormat="1" applyFont="1" applyFill="1" applyBorder="1"/>
    <xf numFmtId="3" fontId="2" fillId="0" borderId="45" xfId="0" applyNumberFormat="1" applyFont="1" applyFill="1" applyBorder="1"/>
    <xf numFmtId="3" fontId="2" fillId="0" borderId="36" xfId="0" applyNumberFormat="1" applyFont="1" applyFill="1" applyBorder="1" applyAlignment="1">
      <alignment horizontal="right"/>
    </xf>
    <xf numFmtId="3" fontId="2" fillId="0" borderId="45" xfId="0" applyNumberFormat="1" applyFont="1" applyFill="1" applyBorder="1" applyAlignment="1">
      <alignment horizontal="right"/>
    </xf>
    <xf numFmtId="3" fontId="2" fillId="0" borderId="42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right"/>
    </xf>
    <xf numFmtId="3" fontId="4" fillId="0" borderId="47" xfId="0" applyNumberFormat="1" applyFont="1" applyFill="1" applyBorder="1" applyAlignment="1">
      <alignment horizontal="right"/>
    </xf>
    <xf numFmtId="3" fontId="4" fillId="0" borderId="42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right"/>
    </xf>
    <xf numFmtId="3" fontId="2" fillId="0" borderId="49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center"/>
    </xf>
    <xf numFmtId="3" fontId="2" fillId="0" borderId="48" xfId="0" applyNumberFormat="1" applyFont="1" applyFill="1" applyBorder="1" applyAlignment="1">
      <alignment horizontal="center"/>
    </xf>
    <xf numFmtId="3" fontId="4" fillId="0" borderId="47" xfId="0" applyNumberFormat="1" applyFont="1" applyFill="1" applyBorder="1"/>
    <xf numFmtId="3" fontId="2" fillId="0" borderId="36" xfId="0" applyNumberFormat="1" applyFont="1" applyFill="1" applyBorder="1" applyAlignment="1"/>
    <xf numFmtId="3" fontId="2" fillId="0" borderId="50" xfId="0" applyNumberFormat="1" applyFont="1" applyFill="1" applyBorder="1"/>
    <xf numFmtId="3" fontId="2" fillId="0" borderId="43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left"/>
    </xf>
    <xf numFmtId="0" fontId="2" fillId="0" borderId="32" xfId="0" applyFont="1" applyFill="1" applyBorder="1" applyAlignment="1"/>
    <xf numFmtId="0" fontId="4" fillId="0" borderId="51" xfId="0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3" fontId="2" fillId="0" borderId="52" xfId="0" applyNumberFormat="1" applyFont="1" applyFill="1" applyBorder="1" applyAlignment="1">
      <alignment horizontal="right"/>
    </xf>
    <xf numFmtId="165" fontId="2" fillId="0" borderId="53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right"/>
    </xf>
    <xf numFmtId="1" fontId="2" fillId="0" borderId="53" xfId="0" applyNumberFormat="1" applyFont="1" applyFill="1" applyBorder="1" applyAlignment="1">
      <alignment horizontal="right"/>
    </xf>
    <xf numFmtId="3" fontId="2" fillId="0" borderId="54" xfId="0" applyNumberFormat="1" applyFont="1" applyFill="1" applyBorder="1" applyAlignment="1">
      <alignment horizontal="right"/>
    </xf>
    <xf numFmtId="0" fontId="2" fillId="0" borderId="7" xfId="0" applyFont="1" applyFill="1" applyBorder="1"/>
    <xf numFmtId="3" fontId="2" fillId="0" borderId="46" xfId="0" applyNumberFormat="1" applyFont="1" applyFill="1" applyBorder="1"/>
    <xf numFmtId="3" fontId="2" fillId="0" borderId="49" xfId="0" applyNumberFormat="1" applyFont="1" applyFill="1" applyBorder="1"/>
    <xf numFmtId="0" fontId="2" fillId="0" borderId="53" xfId="0" applyFont="1" applyFill="1" applyBorder="1"/>
    <xf numFmtId="3" fontId="2" fillId="0" borderId="54" xfId="0" applyNumberFormat="1" applyFont="1" applyFill="1" applyBorder="1"/>
    <xf numFmtId="3" fontId="2" fillId="0" borderId="27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2" fontId="2" fillId="0" borderId="53" xfId="0" applyNumberFormat="1" applyFont="1" applyFill="1" applyBorder="1" applyAlignment="1">
      <alignment horizontal="right"/>
    </xf>
    <xf numFmtId="2" fontId="2" fillId="0" borderId="54" xfId="0" applyNumberFormat="1" applyFont="1" applyFill="1" applyBorder="1" applyAlignment="1">
      <alignment horizontal="right"/>
    </xf>
    <xf numFmtId="165" fontId="2" fillId="0" borderId="55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4" fontId="2" fillId="0" borderId="55" xfId="0" applyNumberFormat="1" applyFont="1" applyFill="1" applyBorder="1" applyAlignment="1">
      <alignment horizontal="right"/>
    </xf>
    <xf numFmtId="1" fontId="2" fillId="0" borderId="55" xfId="0" applyNumberFormat="1" applyFont="1" applyFill="1" applyBorder="1" applyAlignment="1">
      <alignment horizontal="right"/>
    </xf>
    <xf numFmtId="3" fontId="2" fillId="0" borderId="56" xfId="0" applyNumberFormat="1" applyFont="1" applyFill="1" applyBorder="1" applyAlignment="1">
      <alignment horizontal="right"/>
    </xf>
    <xf numFmtId="3" fontId="2" fillId="0" borderId="52" xfId="0" applyNumberFormat="1" applyFont="1" applyFill="1" applyBorder="1"/>
    <xf numFmtId="165" fontId="2" fillId="0" borderId="53" xfId="0" applyNumberFormat="1" applyFont="1" applyFill="1" applyBorder="1"/>
    <xf numFmtId="3" fontId="4" fillId="0" borderId="20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4" fillId="0" borderId="51" xfId="0" applyFont="1" applyFill="1" applyBorder="1" applyAlignment="1"/>
    <xf numFmtId="3" fontId="2" fillId="0" borderId="14" xfId="0" applyNumberFormat="1" applyFont="1" applyFill="1" applyBorder="1" applyAlignment="1">
      <alignment horizontal="right"/>
    </xf>
    <xf numFmtId="3" fontId="4" fillId="0" borderId="36" xfId="0" applyNumberFormat="1" applyFont="1" applyFill="1" applyBorder="1"/>
    <xf numFmtId="3" fontId="2" fillId="0" borderId="37" xfId="0" applyNumberFormat="1" applyFont="1" applyFill="1" applyBorder="1"/>
    <xf numFmtId="165" fontId="2" fillId="0" borderId="7" xfId="0" applyNumberFormat="1" applyFont="1" applyFill="1" applyBorder="1"/>
    <xf numFmtId="4" fontId="2" fillId="0" borderId="1" xfId="0" applyNumberFormat="1" applyFont="1" applyFill="1" applyBorder="1"/>
    <xf numFmtId="1" fontId="2" fillId="0" borderId="1" xfId="0" applyNumberFormat="1" applyFont="1" applyFill="1" applyBorder="1"/>
    <xf numFmtId="3" fontId="2" fillId="0" borderId="42" xfId="0" applyNumberFormat="1" applyFont="1" applyFill="1" applyBorder="1"/>
    <xf numFmtId="4" fontId="2" fillId="0" borderId="53" xfId="0" applyNumberFormat="1" applyFont="1" applyFill="1" applyBorder="1"/>
    <xf numFmtId="1" fontId="2" fillId="0" borderId="53" xfId="0" applyNumberFormat="1" applyFont="1" applyFill="1" applyBorder="1"/>
    <xf numFmtId="1" fontId="2" fillId="0" borderId="5" xfId="0" applyNumberFormat="1" applyFont="1" applyFill="1" applyBorder="1"/>
    <xf numFmtId="3" fontId="4" fillId="0" borderId="42" xfId="0" applyNumberFormat="1" applyFont="1" applyFill="1" applyBorder="1"/>
    <xf numFmtId="4" fontId="2" fillId="0" borderId="7" xfId="0" applyNumberFormat="1" applyFont="1" applyFill="1" applyBorder="1"/>
    <xf numFmtId="1" fontId="2" fillId="0" borderId="7" xfId="0" applyNumberFormat="1" applyFont="1" applyFill="1" applyBorder="1"/>
    <xf numFmtId="4" fontId="2" fillId="0" borderId="6" xfId="0" applyNumberFormat="1" applyFont="1" applyFill="1" applyBorder="1" applyAlignment="1">
      <alignment horizontal="center"/>
    </xf>
    <xf numFmtId="3" fontId="2" fillId="0" borderId="45" xfId="0" applyNumberFormat="1" applyFont="1" applyFill="1" applyBorder="1" applyAlignment="1">
      <alignment horizontal="center"/>
    </xf>
    <xf numFmtId="1" fontId="2" fillId="0" borderId="57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center"/>
    </xf>
    <xf numFmtId="3" fontId="2" fillId="0" borderId="54" xfId="0" applyNumberFormat="1" applyFont="1" applyFill="1" applyBorder="1" applyAlignment="1">
      <alignment horizontal="center"/>
    </xf>
    <xf numFmtId="4" fontId="2" fillId="0" borderId="55" xfId="0" applyNumberFormat="1" applyFont="1" applyFill="1" applyBorder="1"/>
    <xf numFmtId="3" fontId="2" fillId="0" borderId="56" xfId="0" applyNumberFormat="1" applyFont="1" applyFill="1" applyBorder="1"/>
    <xf numFmtId="4" fontId="2" fillId="0" borderId="8" xfId="0" applyNumberFormat="1" applyFont="1" applyFill="1" applyBorder="1"/>
    <xf numFmtId="1" fontId="2" fillId="0" borderId="8" xfId="0" applyNumberFormat="1" applyFont="1" applyFill="1" applyBorder="1"/>
    <xf numFmtId="1" fontId="2" fillId="0" borderId="57" xfId="0" applyNumberFormat="1" applyFont="1" applyFill="1" applyBorder="1"/>
    <xf numFmtId="3" fontId="2" fillId="0" borderId="26" xfId="0" applyNumberFormat="1" applyFont="1" applyFill="1" applyBorder="1"/>
    <xf numFmtId="165" fontId="2" fillId="0" borderId="55" xfId="0" applyNumberFormat="1" applyFont="1" applyFill="1" applyBorder="1"/>
    <xf numFmtId="1" fontId="2" fillId="0" borderId="55" xfId="0" applyNumberFormat="1" applyFont="1" applyFill="1" applyBorder="1"/>
    <xf numFmtId="3" fontId="2" fillId="0" borderId="27" xfId="0" applyNumberFormat="1" applyFont="1" applyFill="1" applyBorder="1"/>
    <xf numFmtId="165" fontId="2" fillId="0" borderId="1" xfId="0" applyNumberFormat="1" applyFont="1" applyFill="1" applyBorder="1"/>
    <xf numFmtId="3" fontId="2" fillId="0" borderId="26" xfId="0" applyNumberFormat="1" applyFont="1" applyFill="1" applyBorder="1" applyAlignment="1"/>
    <xf numFmtId="3" fontId="2" fillId="0" borderId="52" xfId="0" applyNumberFormat="1" applyFont="1" applyFill="1" applyBorder="1" applyAlignment="1"/>
    <xf numFmtId="3" fontId="2" fillId="0" borderId="29" xfId="0" applyNumberFormat="1" applyFont="1" applyFill="1" applyBorder="1" applyAlignment="1"/>
    <xf numFmtId="165" fontId="2" fillId="0" borderId="8" xfId="0" applyNumberFormat="1" applyFont="1" applyFill="1" applyBorder="1" applyAlignment="1"/>
    <xf numFmtId="4" fontId="2" fillId="0" borderId="8" xfId="0" applyNumberFormat="1" applyFont="1" applyFill="1" applyBorder="1" applyAlignment="1"/>
    <xf numFmtId="1" fontId="2" fillId="0" borderId="8" xfId="0" applyNumberFormat="1" applyFont="1" applyFill="1" applyBorder="1" applyAlignment="1"/>
    <xf numFmtId="3" fontId="2" fillId="0" borderId="49" xfId="0" applyNumberFormat="1" applyFont="1" applyFill="1" applyBorder="1" applyAlignment="1"/>
    <xf numFmtId="165" fontId="2" fillId="0" borderId="53" xfId="0" applyNumberFormat="1" applyFont="1" applyFill="1" applyBorder="1" applyAlignment="1"/>
    <xf numFmtId="4" fontId="2" fillId="0" borderId="53" xfId="0" applyNumberFormat="1" applyFont="1" applyFill="1" applyBorder="1" applyAlignment="1"/>
    <xf numFmtId="1" fontId="2" fillId="0" borderId="53" xfId="0" applyNumberFormat="1" applyFont="1" applyFill="1" applyBorder="1" applyAlignment="1"/>
    <xf numFmtId="3" fontId="2" fillId="0" borderId="54" xfId="0" applyNumberFormat="1" applyFont="1" applyFill="1" applyBorder="1" applyAlignment="1"/>
    <xf numFmtId="4" fontId="2" fillId="0" borderId="5" xfId="0" applyNumberFormat="1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4" fontId="2" fillId="0" borderId="58" xfId="0" applyNumberFormat="1" applyFont="1" applyFill="1" applyBorder="1" applyAlignment="1">
      <alignment horizontal="right"/>
    </xf>
    <xf numFmtId="2" fontId="2" fillId="0" borderId="5" xfId="0" applyNumberFormat="1" applyFont="1" applyFill="1" applyBorder="1" applyAlignment="1">
      <alignment horizontal="right"/>
    </xf>
    <xf numFmtId="2" fontId="2" fillId="0" borderId="36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5" xfId="0" applyFont="1" applyFill="1" applyBorder="1"/>
    <xf numFmtId="3" fontId="2" fillId="0" borderId="32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/>
    </xf>
    <xf numFmtId="1" fontId="2" fillId="0" borderId="39" xfId="0" applyNumberFormat="1" applyFont="1" applyFill="1" applyBorder="1"/>
    <xf numFmtId="2" fontId="2" fillId="0" borderId="52" xfId="0" applyNumberFormat="1" applyFont="1" applyFill="1" applyBorder="1" applyAlignment="1">
      <alignment horizontal="right"/>
    </xf>
    <xf numFmtId="2" fontId="4" fillId="0" borderId="28" xfId="0" applyNumberFormat="1" applyFont="1" applyFill="1" applyBorder="1" applyAlignment="1">
      <alignment horizontal="right"/>
    </xf>
    <xf numFmtId="2" fontId="4" fillId="0" borderId="36" xfId="0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3" fontId="2" fillId="0" borderId="22" xfId="0" applyNumberFormat="1" applyFont="1" applyFill="1" applyBorder="1"/>
    <xf numFmtId="165" fontId="2" fillId="0" borderId="6" xfId="0" applyNumberFormat="1" applyFont="1" applyFill="1" applyBorder="1"/>
    <xf numFmtId="1" fontId="2" fillId="0" borderId="59" xfId="0" applyNumberFormat="1" applyFont="1" applyFill="1" applyBorder="1"/>
    <xf numFmtId="0" fontId="4" fillId="2" borderId="24" xfId="0" applyFont="1" applyFill="1" applyBorder="1" applyAlignment="1">
      <alignment horizontal="left"/>
    </xf>
    <xf numFmtId="3" fontId="4" fillId="2" borderId="24" xfId="0" applyNumberFormat="1" applyFont="1" applyFill="1" applyBorder="1"/>
    <xf numFmtId="167" fontId="4" fillId="2" borderId="2" xfId="0" applyNumberFormat="1" applyFont="1" applyFill="1" applyBorder="1"/>
    <xf numFmtId="4" fontId="2" fillId="2" borderId="2" xfId="0" applyNumberFormat="1" applyFont="1" applyFill="1" applyBorder="1"/>
    <xf numFmtId="1" fontId="2" fillId="2" borderId="2" xfId="0" applyNumberFormat="1" applyFont="1" applyFill="1" applyBorder="1"/>
    <xf numFmtId="3" fontId="2" fillId="2" borderId="43" xfId="0" applyNumberFormat="1" applyFont="1" applyFill="1" applyBorder="1"/>
    <xf numFmtId="0" fontId="4" fillId="3" borderId="24" xfId="0" applyFont="1" applyFill="1" applyBorder="1" applyAlignment="1"/>
    <xf numFmtId="3" fontId="4" fillId="3" borderId="24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1" fontId="4" fillId="3" borderId="2" xfId="0" applyNumberFormat="1" applyFont="1" applyFill="1" applyBorder="1" applyAlignment="1">
      <alignment horizontal="right"/>
    </xf>
    <xf numFmtId="3" fontId="4" fillId="3" borderId="43" xfId="0" applyNumberFormat="1" applyFont="1" applyFill="1" applyBorder="1" applyAlignment="1">
      <alignment horizontal="right"/>
    </xf>
    <xf numFmtId="0" fontId="4" fillId="4" borderId="24" xfId="0" applyFont="1" applyFill="1" applyBorder="1" applyAlignment="1"/>
    <xf numFmtId="3" fontId="4" fillId="4" borderId="30" xfId="0" applyNumberFormat="1" applyFont="1" applyFill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3" fontId="4" fillId="4" borderId="43" xfId="0" applyNumberFormat="1" applyFont="1" applyFill="1" applyBorder="1" applyAlignment="1">
      <alignment horizontal="right"/>
    </xf>
    <xf numFmtId="0" fontId="4" fillId="5" borderId="20" xfId="0" applyFont="1" applyFill="1" applyBorder="1" applyAlignment="1"/>
    <xf numFmtId="3" fontId="4" fillId="5" borderId="76" xfId="0" applyNumberFormat="1" applyFont="1" applyFill="1" applyBorder="1" applyAlignment="1">
      <alignment horizontal="right"/>
    </xf>
    <xf numFmtId="165" fontId="4" fillId="5" borderId="76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right"/>
    </xf>
    <xf numFmtId="0" fontId="4" fillId="3" borderId="24" xfId="0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right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" fontId="2" fillId="3" borderId="2" xfId="0" applyNumberFormat="1" applyFont="1" applyFill="1" applyBorder="1"/>
    <xf numFmtId="0" fontId="4" fillId="5" borderId="51" xfId="0" applyFont="1" applyFill="1" applyBorder="1" applyAlignment="1">
      <alignment horizontal="left"/>
    </xf>
    <xf numFmtId="3" fontId="4" fillId="5" borderId="20" xfId="0" applyNumberFormat="1" applyFont="1" applyFill="1" applyBorder="1" applyAlignment="1">
      <alignment horizontal="right"/>
    </xf>
    <xf numFmtId="165" fontId="4" fillId="5" borderId="21" xfId="0" applyNumberFormat="1" applyFont="1" applyFill="1" applyBorder="1" applyAlignment="1">
      <alignment horizontal="right"/>
    </xf>
    <xf numFmtId="4" fontId="4" fillId="5" borderId="21" xfId="0" applyNumberFormat="1" applyFont="1" applyFill="1" applyBorder="1" applyAlignment="1">
      <alignment horizontal="right"/>
    </xf>
    <xf numFmtId="1" fontId="4" fillId="5" borderId="21" xfId="0" applyNumberFormat="1" applyFont="1" applyFill="1" applyBorder="1" applyAlignment="1">
      <alignment horizontal="right"/>
    </xf>
    <xf numFmtId="0" fontId="4" fillId="2" borderId="77" xfId="0" applyFont="1" applyFill="1" applyBorder="1" applyAlignment="1">
      <alignment horizontal="left"/>
    </xf>
    <xf numFmtId="3" fontId="4" fillId="2" borderId="30" xfId="0" applyNumberFormat="1" applyFont="1" applyFill="1" applyBorder="1" applyAlignment="1"/>
    <xf numFmtId="165" fontId="4" fillId="2" borderId="2" xfId="0" applyNumberFormat="1" applyFont="1" applyFill="1" applyBorder="1" applyAlignment="1"/>
    <xf numFmtId="4" fontId="4" fillId="2" borderId="2" xfId="0" applyNumberFormat="1" applyFont="1" applyFill="1" applyBorder="1" applyAlignment="1"/>
    <xf numFmtId="1" fontId="4" fillId="2" borderId="2" xfId="0" applyNumberFormat="1" applyFont="1" applyFill="1" applyBorder="1" applyAlignment="1"/>
    <xf numFmtId="4" fontId="2" fillId="2" borderId="2" xfId="0" applyNumberFormat="1" applyFont="1" applyFill="1" applyBorder="1" applyAlignment="1"/>
    <xf numFmtId="3" fontId="2" fillId="2" borderId="43" xfId="0" applyNumberFormat="1" applyFont="1" applyFill="1" applyBorder="1" applyAlignment="1"/>
    <xf numFmtId="0" fontId="4" fillId="2" borderId="77" xfId="0" applyFont="1" applyFill="1" applyBorder="1" applyAlignment="1"/>
    <xf numFmtId="3" fontId="4" fillId="2" borderId="24" xfId="0" applyNumberFormat="1" applyFont="1" applyFill="1" applyBorder="1" applyAlignment="1"/>
    <xf numFmtId="1" fontId="2" fillId="2" borderId="2" xfId="0" applyNumberFormat="1" applyFont="1" applyFill="1" applyBorder="1" applyAlignment="1"/>
    <xf numFmtId="165" fontId="4" fillId="3" borderId="2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/>
    </xf>
    <xf numFmtId="3" fontId="2" fillId="3" borderId="43" xfId="0" applyNumberFormat="1" applyFont="1" applyFill="1" applyBorder="1" applyAlignment="1">
      <alignment horizontal="right"/>
    </xf>
    <xf numFmtId="3" fontId="4" fillId="2" borderId="30" xfId="0" applyNumberFormat="1" applyFont="1" applyFill="1" applyBorder="1"/>
    <xf numFmtId="4" fontId="4" fillId="2" borderId="2" xfId="0" applyNumberFormat="1" applyFont="1" applyFill="1" applyBorder="1"/>
    <xf numFmtId="1" fontId="4" fillId="2" borderId="2" xfId="0" applyNumberFormat="1" applyFont="1" applyFill="1" applyBorder="1"/>
    <xf numFmtId="3" fontId="4" fillId="2" borderId="43" xfId="0" applyNumberFormat="1" applyFont="1" applyFill="1" applyBorder="1"/>
    <xf numFmtId="3" fontId="4" fillId="3" borderId="24" xfId="0" applyNumberFormat="1" applyFont="1" applyFill="1" applyBorder="1"/>
    <xf numFmtId="167" fontId="4" fillId="3" borderId="2" xfId="0" applyNumberFormat="1" applyFont="1" applyFill="1" applyBorder="1"/>
    <xf numFmtId="3" fontId="2" fillId="3" borderId="43" xfId="0" applyNumberFormat="1" applyFont="1" applyFill="1" applyBorder="1"/>
    <xf numFmtId="0" fontId="4" fillId="4" borderId="24" xfId="0" applyFont="1" applyFill="1" applyBorder="1" applyAlignment="1">
      <alignment horizontal="left"/>
    </xf>
    <xf numFmtId="3" fontId="4" fillId="4" borderId="24" xfId="0" applyNumberFormat="1" applyFont="1" applyFill="1" applyBorder="1"/>
    <xf numFmtId="165" fontId="4" fillId="4" borderId="2" xfId="0" applyNumberFormat="1" applyFont="1" applyFill="1" applyBorder="1"/>
    <xf numFmtId="4" fontId="2" fillId="4" borderId="2" xfId="0" applyNumberFormat="1" applyFont="1" applyFill="1" applyBorder="1"/>
    <xf numFmtId="1" fontId="2" fillId="4" borderId="2" xfId="0" applyNumberFormat="1" applyFont="1" applyFill="1" applyBorder="1"/>
    <xf numFmtId="3" fontId="4" fillId="4" borderId="43" xfId="0" applyNumberFormat="1" applyFont="1" applyFill="1" applyBorder="1"/>
    <xf numFmtId="3" fontId="4" fillId="5" borderId="21" xfId="0" applyNumberFormat="1" applyFont="1" applyFill="1" applyBorder="1" applyAlignment="1">
      <alignment horizontal="right"/>
    </xf>
    <xf numFmtId="0" fontId="4" fillId="2" borderId="40" xfId="0" applyFont="1" applyFill="1" applyBorder="1" applyAlignment="1">
      <alignment horizontal="left"/>
    </xf>
    <xf numFmtId="3" fontId="4" fillId="2" borderId="40" xfId="0" applyNumberFormat="1" applyFont="1" applyFill="1" applyBorder="1" applyAlignment="1">
      <alignment horizontal="right"/>
    </xf>
    <xf numFmtId="165" fontId="4" fillId="2" borderId="33" xfId="0" applyNumberFormat="1" applyFont="1" applyFill="1" applyBorder="1" applyAlignment="1">
      <alignment horizontal="right"/>
    </xf>
    <xf numFmtId="4" fontId="4" fillId="2" borderId="66" xfId="0" applyNumberFormat="1" applyFont="1" applyFill="1" applyBorder="1" applyAlignment="1">
      <alignment horizontal="right"/>
    </xf>
    <xf numFmtId="1" fontId="4" fillId="2" borderId="33" xfId="0" applyNumberFormat="1" applyFont="1" applyFill="1" applyBorder="1" applyAlignment="1">
      <alignment horizontal="right"/>
    </xf>
    <xf numFmtId="4" fontId="2" fillId="2" borderId="33" xfId="0" applyNumberFormat="1" applyFont="1" applyFill="1" applyBorder="1" applyAlignment="1">
      <alignment horizontal="center"/>
    </xf>
    <xf numFmtId="3" fontId="2" fillId="2" borderId="78" xfId="0" applyNumberFormat="1" applyFont="1" applyFill="1" applyBorder="1" applyAlignment="1">
      <alignment horizontal="center"/>
    </xf>
    <xf numFmtId="0" fontId="4" fillId="3" borderId="32" xfId="0" applyFont="1" applyFill="1" applyBorder="1" applyAlignment="1">
      <alignment horizontal="left"/>
    </xf>
    <xf numFmtId="3" fontId="4" fillId="3" borderId="26" xfId="0" applyNumberFormat="1" applyFont="1" applyFill="1" applyBorder="1" applyAlignment="1">
      <alignment horizontal="right"/>
    </xf>
    <xf numFmtId="165" fontId="4" fillId="3" borderId="55" xfId="0" applyNumberFormat="1" applyFont="1" applyFill="1" applyBorder="1" applyAlignment="1">
      <alignment horizontal="right"/>
    </xf>
    <xf numFmtId="4" fontId="4" fillId="3" borderId="55" xfId="0" applyNumberFormat="1" applyFont="1" applyFill="1" applyBorder="1" applyAlignment="1">
      <alignment horizontal="right"/>
    </xf>
    <xf numFmtId="1" fontId="4" fillId="3" borderId="55" xfId="0" applyNumberFormat="1" applyFont="1" applyFill="1" applyBorder="1" applyAlignment="1">
      <alignment horizontal="right"/>
    </xf>
    <xf numFmtId="4" fontId="2" fillId="3" borderId="55" xfId="0" applyNumberFormat="1" applyFont="1" applyFill="1" applyBorder="1"/>
    <xf numFmtId="3" fontId="2" fillId="3" borderId="56" xfId="0" applyNumberFormat="1" applyFont="1" applyFill="1" applyBorder="1"/>
    <xf numFmtId="0" fontId="4" fillId="4" borderId="14" xfId="0" applyFont="1" applyFill="1" applyBorder="1" applyAlignment="1">
      <alignment horizontal="left"/>
    </xf>
    <xf numFmtId="4" fontId="4" fillId="4" borderId="53" xfId="0" applyNumberFormat="1" applyFont="1" applyFill="1" applyBorder="1" applyAlignment="1">
      <alignment horizontal="right"/>
    </xf>
    <xf numFmtId="1" fontId="4" fillId="4" borderId="53" xfId="0" applyNumberFormat="1" applyFont="1" applyFill="1" applyBorder="1" applyAlignment="1">
      <alignment horizontal="right"/>
    </xf>
    <xf numFmtId="4" fontId="2" fillId="4" borderId="53" xfId="0" applyNumberFormat="1" applyFont="1" applyFill="1" applyBorder="1"/>
    <xf numFmtId="3" fontId="2" fillId="4" borderId="54" xfId="0" applyNumberFormat="1" applyFont="1" applyFill="1" applyBorder="1"/>
    <xf numFmtId="3" fontId="4" fillId="5" borderId="51" xfId="0" applyNumberFormat="1" applyFont="1" applyFill="1" applyBorder="1" applyAlignment="1">
      <alignment horizontal="right"/>
    </xf>
    <xf numFmtId="4" fontId="4" fillId="5" borderId="76" xfId="0" applyNumberFormat="1" applyFont="1" applyFill="1" applyBorder="1" applyAlignment="1">
      <alignment horizontal="right"/>
    </xf>
    <xf numFmtId="4" fontId="2" fillId="5" borderId="21" xfId="0" applyNumberFormat="1" applyFont="1" applyFill="1" applyBorder="1"/>
    <xf numFmtId="3" fontId="2" fillId="5" borderId="48" xfId="0" applyNumberFormat="1" applyFont="1" applyFill="1" applyBorder="1"/>
    <xf numFmtId="165" fontId="4" fillId="2" borderId="2" xfId="0" applyNumberFormat="1" applyFont="1" applyFill="1" applyBorder="1"/>
    <xf numFmtId="3" fontId="4" fillId="2" borderId="68" xfId="0" applyNumberFormat="1" applyFont="1" applyFill="1" applyBorder="1"/>
    <xf numFmtId="3" fontId="4" fillId="3" borderId="30" xfId="0" applyNumberFormat="1" applyFont="1" applyFill="1" applyBorder="1"/>
    <xf numFmtId="165" fontId="4" fillId="3" borderId="2" xfId="0" applyNumberFormat="1" applyFont="1" applyFill="1" applyBorder="1"/>
    <xf numFmtId="4" fontId="4" fillId="3" borderId="2" xfId="0" applyNumberFormat="1" applyFont="1" applyFill="1" applyBorder="1"/>
    <xf numFmtId="1" fontId="4" fillId="3" borderId="2" xfId="0" applyNumberFormat="1" applyFont="1" applyFill="1" applyBorder="1"/>
    <xf numFmtId="0" fontId="4" fillId="5" borderId="51" xfId="0" applyFont="1" applyFill="1" applyBorder="1" applyAlignment="1"/>
    <xf numFmtId="165" fontId="4" fillId="5" borderId="21" xfId="0" applyNumberFormat="1" applyFont="1" applyFill="1" applyBorder="1" applyAlignment="1">
      <alignment horizontal="center"/>
    </xf>
    <xf numFmtId="4" fontId="4" fillId="5" borderId="21" xfId="0" applyNumberFormat="1" applyFont="1" applyFill="1" applyBorder="1" applyAlignment="1">
      <alignment horizontal="center"/>
    </xf>
    <xf numFmtId="4" fontId="2" fillId="5" borderId="21" xfId="0" applyNumberFormat="1" applyFont="1" applyFill="1" applyBorder="1" applyAlignment="1">
      <alignment horizontal="center"/>
    </xf>
    <xf numFmtId="3" fontId="4" fillId="5" borderId="20" xfId="0" applyNumberFormat="1" applyFont="1" applyFill="1" applyBorder="1"/>
    <xf numFmtId="3" fontId="4" fillId="4" borderId="30" xfId="0" applyNumberFormat="1" applyFont="1" applyFill="1" applyBorder="1" applyAlignment="1"/>
    <xf numFmtId="165" fontId="4" fillId="4" borderId="2" xfId="0" applyNumberFormat="1" applyFont="1" applyFill="1" applyBorder="1" applyAlignment="1">
      <alignment horizontal="center"/>
    </xf>
    <xf numFmtId="4" fontId="4" fillId="4" borderId="2" xfId="0" applyNumberFormat="1" applyFont="1" applyFill="1" applyBorder="1" applyAlignment="1">
      <alignment horizontal="center"/>
    </xf>
    <xf numFmtId="3" fontId="4" fillId="4" borderId="43" xfId="0" applyNumberFormat="1" applyFont="1" applyFill="1" applyBorder="1" applyAlignment="1">
      <alignment horizontal="center"/>
    </xf>
    <xf numFmtId="0" fontId="4" fillId="5" borderId="21" xfId="0" applyFont="1" applyFill="1" applyBorder="1" applyAlignment="1">
      <alignment horizontal="right"/>
    </xf>
    <xf numFmtId="0" fontId="4" fillId="5" borderId="21" xfId="0" applyFont="1" applyFill="1" applyBorder="1" applyAlignment="1">
      <alignment horizontal="center"/>
    </xf>
    <xf numFmtId="0" fontId="4" fillId="5" borderId="48" xfId="0" applyFont="1" applyFill="1" applyBorder="1" applyAlignment="1">
      <alignment horizontal="center"/>
    </xf>
    <xf numFmtId="3" fontId="4" fillId="4" borderId="30" xfId="0" applyNumberFormat="1" applyFont="1" applyFill="1" applyBorder="1"/>
    <xf numFmtId="4" fontId="4" fillId="4" borderId="2" xfId="0" applyNumberFormat="1" applyFont="1" applyFill="1" applyBorder="1"/>
    <xf numFmtId="3" fontId="4" fillId="4" borderId="28" xfId="0" applyNumberFormat="1" applyFont="1" applyFill="1" applyBorder="1"/>
    <xf numFmtId="3" fontId="4" fillId="5" borderId="20" xfId="0" applyNumberFormat="1" applyFont="1" applyFill="1" applyBorder="1" applyAlignment="1"/>
    <xf numFmtId="165" fontId="4" fillId="5" borderId="21" xfId="0" applyNumberFormat="1" applyFont="1" applyFill="1" applyBorder="1" applyAlignment="1"/>
    <xf numFmtId="4" fontId="4" fillId="5" borderId="21" xfId="0" applyNumberFormat="1" applyFont="1" applyFill="1" applyBorder="1" applyAlignment="1"/>
    <xf numFmtId="1" fontId="4" fillId="5" borderId="21" xfId="0" applyNumberFormat="1" applyFont="1" applyFill="1" applyBorder="1" applyAlignment="1"/>
    <xf numFmtId="3" fontId="4" fillId="5" borderId="48" xfId="0" applyNumberFormat="1" applyFont="1" applyFill="1" applyBorder="1" applyAlignment="1"/>
    <xf numFmtId="4" fontId="2" fillId="5" borderId="21" xfId="0" applyNumberFormat="1" applyFont="1" applyFill="1" applyBorder="1" applyAlignment="1"/>
    <xf numFmtId="3" fontId="2" fillId="5" borderId="48" xfId="0" applyNumberFormat="1" applyFont="1" applyFill="1" applyBorder="1" applyAlignment="1"/>
    <xf numFmtId="3" fontId="4" fillId="2" borderId="79" xfId="0" applyNumberFormat="1" applyFont="1" applyFill="1" applyBorder="1" applyAlignment="1">
      <alignment horizontal="right"/>
    </xf>
    <xf numFmtId="0" fontId="4" fillId="2" borderId="33" xfId="0" applyFont="1" applyFill="1" applyBorder="1" applyAlignment="1">
      <alignment horizontal="center"/>
    </xf>
    <xf numFmtId="3" fontId="4" fillId="2" borderId="78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right"/>
    </xf>
    <xf numFmtId="3" fontId="2" fillId="4" borderId="43" xfId="0" applyNumberFormat="1" applyFont="1" applyFill="1" applyBorder="1" applyAlignment="1">
      <alignment horizontal="right"/>
    </xf>
    <xf numFmtId="0" fontId="4" fillId="5" borderId="3" xfId="0" applyFont="1" applyFill="1" applyBorder="1" applyAlignment="1"/>
    <xf numFmtId="3" fontId="4" fillId="5" borderId="3" xfId="0" applyNumberFormat="1" applyFont="1" applyFill="1" applyBorder="1" applyAlignment="1">
      <alignment horizontal="right"/>
    </xf>
    <xf numFmtId="165" fontId="4" fillId="5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1" fontId="4" fillId="5" borderId="80" xfId="0" applyNumberFormat="1" applyFont="1" applyFill="1" applyBorder="1" applyAlignment="1">
      <alignment horizontal="right"/>
    </xf>
    <xf numFmtId="3" fontId="4" fillId="5" borderId="44" xfId="0" applyNumberFormat="1" applyFont="1" applyFill="1" applyBorder="1" applyAlignment="1">
      <alignment horizontal="right"/>
    </xf>
    <xf numFmtId="0" fontId="4" fillId="5" borderId="32" xfId="0" applyFont="1" applyFill="1" applyBorder="1" applyAlignment="1">
      <alignment horizontal="left"/>
    </xf>
    <xf numFmtId="3" fontId="4" fillId="5" borderId="31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1" fontId="2" fillId="5" borderId="4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1" fontId="4" fillId="0" borderId="59" xfId="0" applyNumberFormat="1" applyFont="1" applyFill="1" applyBorder="1"/>
    <xf numFmtId="3" fontId="4" fillId="0" borderId="45" xfId="0" applyNumberFormat="1" applyFont="1" applyFill="1" applyBorder="1"/>
    <xf numFmtId="1" fontId="2" fillId="0" borderId="6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2" fontId="2" fillId="0" borderId="42" xfId="0" applyNumberFormat="1" applyFont="1" applyFill="1" applyBorder="1" applyAlignment="1">
      <alignment horizontal="right"/>
    </xf>
    <xf numFmtId="2" fontId="2" fillId="0" borderId="16" xfId="0" applyNumberFormat="1" applyFont="1" applyFill="1" applyBorder="1" applyAlignment="1">
      <alignment horizontal="left"/>
    </xf>
    <xf numFmtId="0" fontId="4" fillId="0" borderId="0" xfId="0" applyFont="1" applyFill="1" applyBorder="1"/>
    <xf numFmtId="3" fontId="2" fillId="0" borderId="15" xfId="0" applyNumberFormat="1" applyFont="1" applyFill="1" applyBorder="1" applyAlignment="1">
      <alignment horizontal="right"/>
    </xf>
    <xf numFmtId="1" fontId="2" fillId="0" borderId="82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center"/>
    </xf>
    <xf numFmtId="3" fontId="2" fillId="0" borderId="49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right"/>
    </xf>
    <xf numFmtId="0" fontId="4" fillId="0" borderId="8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84" xfId="0" applyFont="1" applyFill="1" applyBorder="1" applyAlignment="1"/>
    <xf numFmtId="3" fontId="2" fillId="0" borderId="6" xfId="0" applyNumberFormat="1" applyFont="1" applyFill="1" applyBorder="1" applyAlignment="1">
      <alignment horizontal="right"/>
    </xf>
    <xf numFmtId="165" fontId="2" fillId="0" borderId="39" xfId="0" applyNumberFormat="1" applyFont="1" applyFill="1" applyBorder="1" applyAlignment="1">
      <alignment horizontal="right"/>
    </xf>
    <xf numFmtId="1" fontId="2" fillId="0" borderId="86" xfId="0" applyNumberFormat="1" applyFont="1" applyFill="1" applyBorder="1"/>
    <xf numFmtId="3" fontId="2" fillId="0" borderId="11" xfId="0" applyNumberFormat="1" applyFont="1" applyFill="1" applyBorder="1"/>
    <xf numFmtId="4" fontId="2" fillId="0" borderId="81" xfId="0" applyNumberFormat="1" applyFont="1" applyFill="1" applyBorder="1"/>
    <xf numFmtId="4" fontId="2" fillId="0" borderId="55" xfId="0" applyNumberFormat="1" applyFont="1" applyFill="1" applyBorder="1" applyAlignment="1">
      <alignment horizontal="center"/>
    </xf>
    <xf numFmtId="3" fontId="2" fillId="0" borderId="56" xfId="0" applyNumberFormat="1" applyFont="1" applyFill="1" applyBorder="1" applyAlignment="1">
      <alignment horizontal="center"/>
    </xf>
    <xf numFmtId="167" fontId="4" fillId="0" borderId="34" xfId="0" applyNumberFormat="1" applyFont="1" applyFill="1" applyBorder="1" applyAlignment="1">
      <alignment horizontal="right"/>
    </xf>
    <xf numFmtId="167" fontId="2" fillId="0" borderId="57" xfId="0" applyNumberFormat="1" applyFont="1" applyFill="1" applyBorder="1" applyAlignment="1">
      <alignment horizontal="right"/>
    </xf>
    <xf numFmtId="167" fontId="4" fillId="0" borderId="59" xfId="0" applyNumberFormat="1" applyFont="1" applyFill="1" applyBorder="1" applyAlignment="1">
      <alignment horizontal="right"/>
    </xf>
    <xf numFmtId="167" fontId="2" fillId="0" borderId="85" xfId="0" applyNumberFormat="1" applyFont="1" applyFill="1" applyBorder="1" applyAlignment="1">
      <alignment horizontal="right"/>
    </xf>
    <xf numFmtId="167" fontId="2" fillId="0" borderId="59" xfId="0" applyNumberFormat="1" applyFont="1" applyFill="1" applyBorder="1" applyAlignment="1">
      <alignment horizontal="right"/>
    </xf>
    <xf numFmtId="4" fontId="2" fillId="0" borderId="87" xfId="0" applyNumberFormat="1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4" fillId="3" borderId="40" xfId="0" applyFont="1" applyFill="1" applyBorder="1" applyAlignment="1">
      <alignment horizontal="left"/>
    </xf>
    <xf numFmtId="3" fontId="4" fillId="3" borderId="79" xfId="0" applyNumberFormat="1" applyFont="1" applyFill="1" applyBorder="1" applyAlignment="1">
      <alignment horizontal="right"/>
    </xf>
    <xf numFmtId="0" fontId="4" fillId="3" borderId="33" xfId="0" applyFont="1" applyFill="1" applyBorder="1" applyAlignment="1">
      <alignment horizontal="right"/>
    </xf>
    <xf numFmtId="0" fontId="4" fillId="3" borderId="33" xfId="0" applyFont="1" applyFill="1" applyBorder="1" applyAlignment="1">
      <alignment horizontal="center"/>
    </xf>
    <xf numFmtId="1" fontId="4" fillId="3" borderId="33" xfId="0" applyNumberFormat="1" applyFont="1" applyFill="1" applyBorder="1" applyAlignment="1">
      <alignment horizontal="right"/>
    </xf>
    <xf numFmtId="3" fontId="4" fillId="3" borderId="78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left"/>
    </xf>
    <xf numFmtId="2" fontId="2" fillId="0" borderId="8" xfId="0" applyNumberFormat="1" applyFont="1" applyFill="1" applyBorder="1" applyAlignment="1">
      <alignment horizontal="right"/>
    </xf>
    <xf numFmtId="2" fontId="2" fillId="0" borderId="49" xfId="0" applyNumberFormat="1" applyFont="1" applyFill="1" applyBorder="1" applyAlignment="1">
      <alignment horizontal="right"/>
    </xf>
    <xf numFmtId="167" fontId="4" fillId="0" borderId="5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2" fillId="0" borderId="53" xfId="0" applyNumberFormat="1" applyFont="1" applyFill="1" applyBorder="1" applyAlignment="1">
      <alignment horizontal="right"/>
    </xf>
    <xf numFmtId="2" fontId="2" fillId="0" borderId="33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center"/>
    </xf>
    <xf numFmtId="3" fontId="2" fillId="0" borderId="42" xfId="0" applyNumberFormat="1" applyFont="1" applyFill="1" applyBorder="1" applyAlignment="1">
      <alignment horizontal="center"/>
    </xf>
    <xf numFmtId="1" fontId="2" fillId="0" borderId="86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/>
    <xf numFmtId="3" fontId="2" fillId="0" borderId="42" xfId="0" applyNumberFormat="1" applyFont="1" applyFill="1" applyBorder="1" applyAlignment="1"/>
    <xf numFmtId="3" fontId="2" fillId="0" borderId="27" xfId="0" applyNumberFormat="1" applyFont="1" applyFill="1" applyBorder="1" applyAlignment="1"/>
    <xf numFmtId="165" fontId="2" fillId="0" borderId="1" xfId="0" applyNumberFormat="1" applyFont="1" applyFill="1" applyBorder="1" applyAlignment="1"/>
    <xf numFmtId="1" fontId="2" fillId="0" borderId="1" xfId="0" applyNumberFormat="1" applyFont="1" applyFill="1" applyBorder="1" applyAlignment="1"/>
    <xf numFmtId="3" fontId="4" fillId="0" borderId="13" xfId="0" applyNumberFormat="1" applyFont="1" applyFill="1" applyBorder="1" applyAlignment="1"/>
    <xf numFmtId="1" fontId="2" fillId="0" borderId="5" xfId="0" applyNumberFormat="1" applyFont="1" applyFill="1" applyBorder="1" applyAlignment="1"/>
    <xf numFmtId="3" fontId="2" fillId="0" borderId="14" xfId="0" applyNumberFormat="1" applyFont="1" applyFill="1" applyBorder="1" applyAlignment="1"/>
    <xf numFmtId="0" fontId="4" fillId="4" borderId="32" xfId="0" applyFont="1" applyFill="1" applyBorder="1" applyAlignment="1">
      <alignment horizontal="left"/>
    </xf>
    <xf numFmtId="3" fontId="4" fillId="4" borderId="26" xfId="0" applyNumberFormat="1" applyFont="1" applyFill="1" applyBorder="1" applyAlignment="1">
      <alignment horizontal="right"/>
    </xf>
    <xf numFmtId="165" fontId="4" fillId="4" borderId="55" xfId="0" applyNumberFormat="1" applyFont="1" applyFill="1" applyBorder="1" applyAlignment="1">
      <alignment horizontal="right"/>
    </xf>
    <xf numFmtId="4" fontId="4" fillId="4" borderId="55" xfId="0" applyNumberFormat="1" applyFont="1" applyFill="1" applyBorder="1" applyAlignment="1">
      <alignment horizontal="right"/>
    </xf>
    <xf numFmtId="1" fontId="4" fillId="4" borderId="55" xfId="0" applyNumberFormat="1" applyFont="1" applyFill="1" applyBorder="1" applyAlignment="1">
      <alignment horizontal="right"/>
    </xf>
    <xf numFmtId="4" fontId="2" fillId="4" borderId="55" xfId="0" applyNumberFormat="1" applyFont="1" applyFill="1" applyBorder="1"/>
    <xf numFmtId="3" fontId="2" fillId="4" borderId="56" xfId="0" applyNumberFormat="1" applyFont="1" applyFill="1" applyBorder="1"/>
    <xf numFmtId="4" fontId="4" fillId="4" borderId="24" xfId="0" applyNumberFormat="1" applyFont="1" applyFill="1" applyBorder="1"/>
    <xf numFmtId="167" fontId="4" fillId="3" borderId="26" xfId="0" applyNumberFormat="1" applyFont="1" applyFill="1" applyBorder="1" applyAlignment="1">
      <alignment horizontal="right"/>
    </xf>
    <xf numFmtId="167" fontId="4" fillId="4" borderId="52" xfId="0" applyNumberFormat="1" applyFont="1" applyFill="1" applyBorder="1" applyAlignment="1">
      <alignment horizontal="right"/>
    </xf>
    <xf numFmtId="0" fontId="4" fillId="0" borderId="63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4" fontId="3" fillId="0" borderId="66" xfId="0" applyNumberFormat="1" applyFont="1" applyFill="1" applyBorder="1" applyAlignment="1">
      <alignment horizontal="center"/>
    </xf>
    <xf numFmtId="4" fontId="3" fillId="0" borderId="60" xfId="0" applyNumberFormat="1" applyFont="1" applyFill="1" applyBorder="1" applyAlignment="1">
      <alignment horizontal="center"/>
    </xf>
    <xf numFmtId="4" fontId="3" fillId="0" borderId="41" xfId="0" applyNumberFormat="1" applyFont="1" applyFill="1" applyBorder="1" applyAlignment="1">
      <alignment horizontal="center"/>
    </xf>
    <xf numFmtId="4" fontId="3" fillId="0" borderId="67" xfId="0" applyNumberFormat="1" applyFont="1" applyFill="1" applyBorder="1" applyAlignment="1">
      <alignment horizontal="center"/>
    </xf>
    <xf numFmtId="4" fontId="3" fillId="0" borderId="68" xfId="0" applyNumberFormat="1" applyFont="1" applyFill="1" applyBorder="1" applyAlignment="1">
      <alignment horizontal="center"/>
    </xf>
    <xf numFmtId="4" fontId="3" fillId="0" borderId="67" xfId="0" applyNumberFormat="1" applyFont="1" applyFill="1" applyBorder="1" applyAlignment="1">
      <alignment horizontal="center" wrapText="1"/>
    </xf>
    <xf numFmtId="4" fontId="3" fillId="0" borderId="68" xfId="0" applyNumberFormat="1" applyFont="1" applyFill="1" applyBorder="1" applyAlignment="1">
      <alignment horizontal="center" wrapText="1"/>
    </xf>
    <xf numFmtId="0" fontId="4" fillId="0" borderId="51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4" fontId="8" fillId="0" borderId="51" xfId="0" applyNumberFormat="1" applyFont="1" applyFill="1" applyBorder="1" applyAlignment="1">
      <alignment horizontal="center"/>
    </xf>
    <xf numFmtId="4" fontId="8" fillId="0" borderId="61" xfId="0" applyNumberFormat="1" applyFont="1" applyFill="1" applyBorder="1" applyAlignment="1">
      <alignment horizontal="center"/>
    </xf>
    <xf numFmtId="4" fontId="8" fillId="0" borderId="62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72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74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wrapText="1"/>
    </xf>
    <xf numFmtId="0" fontId="4" fillId="0" borderId="60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4" fontId="2" fillId="0" borderId="17" xfId="0" applyNumberFormat="1" applyFont="1" applyFill="1" applyBorder="1"/>
    <xf numFmtId="1" fontId="2" fillId="0" borderId="17" xfId="0" applyNumberFormat="1" applyFont="1" applyFill="1" applyBorder="1"/>
    <xf numFmtId="0" fontId="9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0</xdr:row>
      <xdr:rowOff>0</xdr:rowOff>
    </xdr:from>
    <xdr:to>
      <xdr:col>4</xdr:col>
      <xdr:colOff>82550</xdr:colOff>
      <xdr:row>0</xdr:row>
      <xdr:rowOff>0</xdr:rowOff>
    </xdr:to>
    <xdr:pic>
      <xdr:nvPicPr>
        <xdr:cNvPr id="2031" name="Picture 1" descr="logoNFB_720x 5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09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6"/>
  <sheetViews>
    <sheetView tabSelected="1" zoomScale="110" zoomScaleNormal="110" workbookViewId="0">
      <pane ySplit="10" topLeftCell="A11" activePane="bottomLeft" state="frozen"/>
      <selection pane="bottomLeft" activeCell="H1" sqref="H1:U1048576"/>
    </sheetView>
  </sheetViews>
  <sheetFormatPr defaultColWidth="8.42578125" defaultRowHeight="12.75" x14ac:dyDescent="0.2"/>
  <cols>
    <col min="1" max="1" width="23.85546875" style="3" customWidth="1"/>
    <col min="2" max="2" width="15.85546875" style="16" customWidth="1"/>
    <col min="3" max="3" width="9.42578125" style="104" customWidth="1"/>
    <col min="4" max="4" width="8.42578125" style="5" customWidth="1"/>
    <col min="5" max="5" width="10.5703125" style="4" customWidth="1"/>
    <col min="6" max="6" width="8.42578125" style="5" customWidth="1"/>
    <col min="7" max="7" width="16" style="16" customWidth="1"/>
    <col min="8" max="8" width="8.42578125" style="2"/>
    <col min="9" max="9" width="8.85546875" style="2" customWidth="1"/>
    <col min="10" max="16384" width="8.42578125" style="2"/>
  </cols>
  <sheetData>
    <row r="1" spans="1:9" x14ac:dyDescent="0.2">
      <c r="A1" s="1" t="s">
        <v>54</v>
      </c>
    </row>
    <row r="2" spans="1:9" x14ac:dyDescent="0.2">
      <c r="A2" s="1" t="s">
        <v>55</v>
      </c>
    </row>
    <row r="3" spans="1:9" s="1" customFormat="1" ht="15.75" x14ac:dyDescent="0.25">
      <c r="A3" s="453" t="s">
        <v>40</v>
      </c>
      <c r="B3" s="453"/>
      <c r="C3" s="453"/>
      <c r="D3" s="453"/>
      <c r="E3" s="453"/>
      <c r="F3" s="453"/>
      <c r="G3" s="453"/>
    </row>
    <row r="4" spans="1:9" ht="30.75" customHeight="1" x14ac:dyDescent="0.25">
      <c r="A4" s="454" t="s">
        <v>137</v>
      </c>
      <c r="B4" s="454"/>
      <c r="C4" s="454"/>
      <c r="D4" s="454"/>
      <c r="E4" s="454"/>
      <c r="F4" s="454"/>
      <c r="G4" s="454"/>
    </row>
    <row r="5" spans="1:9" ht="12.75" customHeight="1" x14ac:dyDescent="0.25">
      <c r="A5" s="485" t="s">
        <v>149</v>
      </c>
      <c r="B5" s="485"/>
      <c r="C5" s="485"/>
      <c r="D5" s="485"/>
      <c r="E5" s="485"/>
      <c r="F5" s="485"/>
      <c r="G5" s="485"/>
    </row>
    <row r="6" spans="1:9" ht="13.5" thickBot="1" x14ac:dyDescent="0.25"/>
    <row r="7" spans="1:9" ht="15.75" customHeight="1" thickBot="1" x14ac:dyDescent="0.25">
      <c r="A7" s="468" t="s">
        <v>56</v>
      </c>
      <c r="B7" s="465" t="s">
        <v>58</v>
      </c>
      <c r="C7" s="466"/>
      <c r="D7" s="466"/>
      <c r="E7" s="466"/>
      <c r="F7" s="466"/>
      <c r="G7" s="467"/>
    </row>
    <row r="8" spans="1:9" ht="15.75" customHeight="1" x14ac:dyDescent="0.2">
      <c r="A8" s="469"/>
      <c r="B8" s="83" t="s">
        <v>64</v>
      </c>
      <c r="C8" s="455" t="s">
        <v>57</v>
      </c>
      <c r="D8" s="456"/>
      <c r="E8" s="456"/>
      <c r="F8" s="456"/>
      <c r="G8" s="457"/>
    </row>
    <row r="9" spans="1:9" ht="27" customHeight="1" x14ac:dyDescent="0.2">
      <c r="A9" s="469"/>
      <c r="B9" s="84" t="s">
        <v>63</v>
      </c>
      <c r="C9" s="458" t="s">
        <v>1</v>
      </c>
      <c r="D9" s="459"/>
      <c r="E9" s="460" t="s">
        <v>0</v>
      </c>
      <c r="F9" s="461"/>
      <c r="G9" s="141" t="s">
        <v>62</v>
      </c>
    </row>
    <row r="10" spans="1:9" ht="48" x14ac:dyDescent="0.2">
      <c r="A10" s="470"/>
      <c r="B10" s="85"/>
      <c r="C10" s="105" t="s">
        <v>60</v>
      </c>
      <c r="D10" s="6" t="s">
        <v>59</v>
      </c>
      <c r="E10" s="7" t="s">
        <v>61</v>
      </c>
      <c r="F10" s="8" t="s">
        <v>59</v>
      </c>
      <c r="G10" s="142" t="s">
        <v>61</v>
      </c>
    </row>
    <row r="11" spans="1:9" ht="13.5" thickBot="1" x14ac:dyDescent="0.25">
      <c r="A11" s="9">
        <v>1</v>
      </c>
      <c r="B11" s="238">
        <v>2</v>
      </c>
      <c r="C11" s="239">
        <v>3</v>
      </c>
      <c r="D11" s="10">
        <v>4</v>
      </c>
      <c r="E11" s="11">
        <v>5</v>
      </c>
      <c r="F11" s="10">
        <v>6</v>
      </c>
      <c r="G11" s="143">
        <v>7</v>
      </c>
    </row>
    <row r="12" spans="1:9" x14ac:dyDescent="0.2">
      <c r="A12" s="471" t="s">
        <v>2</v>
      </c>
      <c r="B12" s="472"/>
      <c r="C12" s="472"/>
      <c r="D12" s="472"/>
      <c r="E12" s="472"/>
      <c r="F12" s="472"/>
      <c r="G12" s="473"/>
    </row>
    <row r="13" spans="1:9" x14ac:dyDescent="0.2">
      <c r="A13" s="251" t="s">
        <v>33</v>
      </c>
      <c r="B13" s="252">
        <f>B14+B18+B24+B26+B30+B22</f>
        <v>1857500</v>
      </c>
      <c r="C13" s="253">
        <f>C14+C18+C24+C26+C30+C22</f>
        <v>78.599999999999994</v>
      </c>
      <c r="D13" s="254"/>
      <c r="E13" s="255">
        <f>E14+E18+E24+E26+E30+E22</f>
        <v>0</v>
      </c>
      <c r="F13" s="254"/>
      <c r="G13" s="256">
        <f>G14+G18+G24+G26+G30+G22</f>
        <v>0</v>
      </c>
      <c r="I13" s="16"/>
    </row>
    <row r="14" spans="1:9" x14ac:dyDescent="0.2">
      <c r="A14" s="31" t="s">
        <v>39</v>
      </c>
      <c r="B14" s="87">
        <f>SUM(B15:B17)</f>
        <v>551000</v>
      </c>
      <c r="C14" s="108">
        <f>SUM(C15:C17)</f>
        <v>12</v>
      </c>
      <c r="D14" s="108"/>
      <c r="E14" s="108"/>
      <c r="F14" s="108"/>
      <c r="G14" s="133"/>
    </row>
    <row r="15" spans="1:9" x14ac:dyDescent="0.2">
      <c r="A15" s="120" t="s">
        <v>75</v>
      </c>
      <c r="B15" s="165">
        <v>20000</v>
      </c>
      <c r="C15" s="166">
        <v>0.5</v>
      </c>
      <c r="D15" s="166"/>
      <c r="E15" s="166"/>
      <c r="F15" s="166"/>
      <c r="G15" s="148"/>
    </row>
    <row r="16" spans="1:9" x14ac:dyDescent="0.2">
      <c r="A16" s="120" t="s">
        <v>83</v>
      </c>
      <c r="B16" s="165">
        <v>357000</v>
      </c>
      <c r="C16" s="166">
        <v>8.9</v>
      </c>
      <c r="D16" s="14"/>
      <c r="E16" s="15"/>
      <c r="F16" s="14"/>
      <c r="G16" s="148"/>
    </row>
    <row r="17" spans="1:10" x14ac:dyDescent="0.2">
      <c r="A17" s="34" t="s">
        <v>86</v>
      </c>
      <c r="B17" s="167">
        <v>174000</v>
      </c>
      <c r="C17" s="168">
        <v>2.6</v>
      </c>
      <c r="D17" s="169"/>
      <c r="E17" s="170"/>
      <c r="F17" s="169"/>
      <c r="G17" s="171"/>
    </row>
    <row r="18" spans="1:10" x14ac:dyDescent="0.2">
      <c r="A18" s="32" t="s">
        <v>3</v>
      </c>
      <c r="B18" s="88">
        <f>SUM(B19:B21)</f>
        <v>1014500</v>
      </c>
      <c r="C18" s="106">
        <f>SUM(C19:C21)</f>
        <v>57.5</v>
      </c>
      <c r="D18" s="106"/>
      <c r="E18" s="106"/>
      <c r="F18" s="106"/>
      <c r="G18" s="144"/>
    </row>
    <row r="19" spans="1:10" x14ac:dyDescent="0.2">
      <c r="A19" s="30" t="s">
        <v>75</v>
      </c>
      <c r="B19" s="134">
        <v>80000</v>
      </c>
      <c r="C19" s="135">
        <v>3</v>
      </c>
      <c r="D19" s="21"/>
      <c r="E19" s="20"/>
      <c r="F19" s="172"/>
      <c r="G19" s="173"/>
      <c r="I19" s="16"/>
    </row>
    <row r="20" spans="1:10" x14ac:dyDescent="0.2">
      <c r="A20" s="30" t="s">
        <v>83</v>
      </c>
      <c r="B20" s="134">
        <v>774000</v>
      </c>
      <c r="C20" s="135">
        <v>49</v>
      </c>
      <c r="D20" s="21"/>
      <c r="E20" s="20"/>
      <c r="F20" s="172"/>
      <c r="G20" s="173"/>
    </row>
    <row r="21" spans="1:10" x14ac:dyDescent="0.2">
      <c r="A21" s="120" t="s">
        <v>86</v>
      </c>
      <c r="B21" s="134">
        <v>160500</v>
      </c>
      <c r="C21" s="135">
        <v>5.5</v>
      </c>
      <c r="D21" s="21"/>
      <c r="E21" s="20"/>
      <c r="F21" s="172"/>
      <c r="G21" s="173"/>
    </row>
    <row r="22" spans="1:10" x14ac:dyDescent="0.2">
      <c r="A22" s="35" t="s">
        <v>47</v>
      </c>
      <c r="B22" s="86">
        <f>SUM(B23:B23)</f>
        <v>15000</v>
      </c>
      <c r="C22" s="242">
        <f>SUM(C23:C23)</f>
        <v>1</v>
      </c>
      <c r="D22" s="12"/>
      <c r="E22" s="13"/>
      <c r="F22" s="17"/>
      <c r="G22" s="145"/>
    </row>
    <row r="23" spans="1:10" x14ac:dyDescent="0.2">
      <c r="A23" s="39" t="s">
        <v>83</v>
      </c>
      <c r="B23" s="167">
        <v>15000</v>
      </c>
      <c r="C23" s="168">
        <v>1</v>
      </c>
      <c r="D23" s="169"/>
      <c r="E23" s="170"/>
      <c r="F23" s="175"/>
      <c r="G23" s="176"/>
    </row>
    <row r="24" spans="1:10" x14ac:dyDescent="0.2">
      <c r="A24" s="28" t="s">
        <v>6</v>
      </c>
      <c r="B24" s="88">
        <f>SUM(B25:B25)</f>
        <v>15000</v>
      </c>
      <c r="C24" s="106">
        <f>SUM(C25:C25)</f>
        <v>1</v>
      </c>
      <c r="D24" s="14"/>
      <c r="E24" s="15"/>
      <c r="F24" s="19"/>
      <c r="G24" s="146"/>
    </row>
    <row r="25" spans="1:10" x14ac:dyDescent="0.2">
      <c r="A25" s="36" t="s">
        <v>83</v>
      </c>
      <c r="B25" s="134">
        <v>15000</v>
      </c>
      <c r="C25" s="135">
        <v>1</v>
      </c>
      <c r="D25" s="21"/>
      <c r="E25" s="20"/>
      <c r="F25" s="172"/>
      <c r="G25" s="173"/>
    </row>
    <row r="26" spans="1:10" x14ac:dyDescent="0.2">
      <c r="A26" s="28" t="s">
        <v>11</v>
      </c>
      <c r="B26" s="88">
        <f>SUM(B27:B29)</f>
        <v>257000</v>
      </c>
      <c r="C26" s="108">
        <f>SUM(C27:C29)</f>
        <v>4.0999999999999996</v>
      </c>
      <c r="D26" s="14"/>
      <c r="E26" s="15"/>
      <c r="F26" s="14"/>
      <c r="G26" s="148"/>
    </row>
    <row r="27" spans="1:10" x14ac:dyDescent="0.2">
      <c r="A27" s="126" t="s">
        <v>75</v>
      </c>
      <c r="B27" s="165">
        <v>30000</v>
      </c>
      <c r="C27" s="166">
        <v>1</v>
      </c>
      <c r="D27" s="14"/>
      <c r="E27" s="15"/>
      <c r="F27" s="14"/>
      <c r="G27" s="148"/>
    </row>
    <row r="28" spans="1:10" x14ac:dyDescent="0.2">
      <c r="A28" s="36" t="s">
        <v>83</v>
      </c>
      <c r="B28" s="134">
        <v>171000</v>
      </c>
      <c r="C28" s="135">
        <v>2.2999999999999998</v>
      </c>
      <c r="D28" s="21"/>
      <c r="E28" s="20"/>
      <c r="F28" s="21"/>
      <c r="G28" s="150"/>
    </row>
    <row r="29" spans="1:10" x14ac:dyDescent="0.2">
      <c r="A29" s="39" t="s">
        <v>86</v>
      </c>
      <c r="B29" s="167">
        <v>56000</v>
      </c>
      <c r="C29" s="168">
        <v>0.8</v>
      </c>
      <c r="D29" s="169"/>
      <c r="E29" s="170"/>
      <c r="F29" s="169"/>
      <c r="G29" s="171"/>
      <c r="I29" s="16"/>
      <c r="J29" s="16"/>
    </row>
    <row r="30" spans="1:10" x14ac:dyDescent="0.2">
      <c r="A30" s="40" t="s">
        <v>13</v>
      </c>
      <c r="B30" s="88">
        <f>SUM(B31:B31)</f>
        <v>5000</v>
      </c>
      <c r="C30" s="106">
        <f>SUM(C31:C31)</f>
        <v>3</v>
      </c>
      <c r="D30" s="14"/>
      <c r="E30" s="15"/>
      <c r="F30" s="14"/>
      <c r="G30" s="148"/>
    </row>
    <row r="31" spans="1:10" x14ac:dyDescent="0.2">
      <c r="A31" s="30" t="s">
        <v>79</v>
      </c>
      <c r="B31" s="134">
        <v>5000</v>
      </c>
      <c r="C31" s="135">
        <v>3</v>
      </c>
      <c r="D31" s="21"/>
      <c r="E31" s="20"/>
      <c r="F31" s="21"/>
      <c r="G31" s="150"/>
    </row>
    <row r="32" spans="1:10" x14ac:dyDescent="0.2">
      <c r="A32" s="257" t="s">
        <v>34</v>
      </c>
      <c r="B32" s="258">
        <f>B99+B33+B44+B46+B49+B51+B58+B60+B67+B72+B78+B85+B92+B96+B107+B109+B118+B121+B125+B129+B135+B139+B116+B40+B101+B103+B42+B127+B90</f>
        <v>5189608</v>
      </c>
      <c r="C32" s="381">
        <f>C99+C33+C44+C46+C49+C51+C58+C60+C67+C72+C78+C85+C92+C96+C107+C109+C118+C121+C125+C129+C135+C139+C116+C40+C101+C103+C42+C127+C90</f>
        <v>29934.34</v>
      </c>
      <c r="D32" s="259"/>
      <c r="E32" s="260"/>
      <c r="F32" s="259"/>
      <c r="G32" s="261"/>
      <c r="I32" s="16"/>
    </row>
    <row r="33" spans="1:9" x14ac:dyDescent="0.2">
      <c r="A33" s="28" t="s">
        <v>15</v>
      </c>
      <c r="B33" s="88">
        <f>SUM(B34:B39)</f>
        <v>314000</v>
      </c>
      <c r="C33" s="423">
        <f>SUM(C34:C39)</f>
        <v>39.6</v>
      </c>
      <c r="D33" s="14"/>
      <c r="E33" s="15"/>
      <c r="F33" s="14"/>
      <c r="G33" s="148"/>
    </row>
    <row r="34" spans="1:9" x14ac:dyDescent="0.2">
      <c r="A34" s="30" t="s">
        <v>75</v>
      </c>
      <c r="B34" s="165">
        <v>80000</v>
      </c>
      <c r="C34" s="424">
        <v>10</v>
      </c>
      <c r="D34" s="14"/>
      <c r="E34" s="15"/>
      <c r="F34" s="14"/>
      <c r="G34" s="148"/>
      <c r="I34" s="16"/>
    </row>
    <row r="35" spans="1:9" x14ac:dyDescent="0.2">
      <c r="A35" s="30" t="s">
        <v>79</v>
      </c>
      <c r="B35" s="165">
        <v>78000</v>
      </c>
      <c r="C35" s="424">
        <v>15</v>
      </c>
      <c r="D35" s="14"/>
      <c r="E35" s="15"/>
      <c r="F35" s="14"/>
      <c r="G35" s="148"/>
    </row>
    <row r="36" spans="1:9" x14ac:dyDescent="0.2">
      <c r="A36" s="30" t="s">
        <v>85</v>
      </c>
      <c r="B36" s="165">
        <v>45000</v>
      </c>
      <c r="C36" s="424">
        <v>4</v>
      </c>
      <c r="D36" s="14"/>
      <c r="E36" s="15"/>
      <c r="F36" s="14"/>
      <c r="G36" s="148"/>
    </row>
    <row r="37" spans="1:9" x14ac:dyDescent="0.2">
      <c r="A37" s="30" t="s">
        <v>83</v>
      </c>
      <c r="B37" s="165">
        <v>60000</v>
      </c>
      <c r="C37" s="424">
        <v>5.5</v>
      </c>
      <c r="D37" s="14"/>
      <c r="E37" s="15"/>
      <c r="F37" s="14"/>
      <c r="G37" s="148"/>
    </row>
    <row r="38" spans="1:9" x14ac:dyDescent="0.2">
      <c r="A38" s="36" t="s">
        <v>86</v>
      </c>
      <c r="B38" s="165">
        <v>1000</v>
      </c>
      <c r="C38" s="424">
        <v>0.1</v>
      </c>
      <c r="D38" s="14"/>
      <c r="E38" s="15"/>
      <c r="F38" s="14"/>
      <c r="G38" s="148"/>
      <c r="I38" s="16"/>
    </row>
    <row r="39" spans="1:9" x14ac:dyDescent="0.2">
      <c r="A39" s="39" t="s">
        <v>87</v>
      </c>
      <c r="B39" s="167">
        <v>50000</v>
      </c>
      <c r="C39" s="425">
        <v>5</v>
      </c>
      <c r="D39" s="169"/>
      <c r="E39" s="170"/>
      <c r="F39" s="169"/>
      <c r="G39" s="171"/>
      <c r="I39" s="16"/>
    </row>
    <row r="40" spans="1:9" x14ac:dyDescent="0.2">
      <c r="A40" s="31" t="s">
        <v>133</v>
      </c>
      <c r="B40" s="86">
        <f>SUM(B41:B41)</f>
        <v>4500</v>
      </c>
      <c r="C40" s="103">
        <f>SUM(C41:C41)</f>
        <v>2</v>
      </c>
      <c r="D40" s="12"/>
      <c r="E40" s="13"/>
      <c r="F40" s="12"/>
      <c r="G40" s="147"/>
      <c r="I40" s="16"/>
    </row>
    <row r="41" spans="1:9" x14ac:dyDescent="0.2">
      <c r="A41" s="34" t="s">
        <v>83</v>
      </c>
      <c r="B41" s="167">
        <v>4500</v>
      </c>
      <c r="C41" s="168">
        <v>2</v>
      </c>
      <c r="D41" s="169"/>
      <c r="E41" s="170"/>
      <c r="F41" s="169"/>
      <c r="G41" s="171"/>
      <c r="I41" s="16"/>
    </row>
    <row r="42" spans="1:9" x14ac:dyDescent="0.2">
      <c r="A42" s="31" t="s">
        <v>136</v>
      </c>
      <c r="B42" s="86">
        <f>SUM(B43:B43)</f>
        <v>60000</v>
      </c>
      <c r="C42" s="422">
        <f>SUM(C43:C43)</f>
        <v>3</v>
      </c>
      <c r="D42" s="12"/>
      <c r="E42" s="13"/>
      <c r="F42" s="12"/>
      <c r="G42" s="147"/>
      <c r="I42" s="16"/>
    </row>
    <row r="43" spans="1:9" x14ac:dyDescent="0.2">
      <c r="A43" s="34" t="s">
        <v>87</v>
      </c>
      <c r="B43" s="167">
        <v>60000</v>
      </c>
      <c r="C43" s="168">
        <v>3</v>
      </c>
      <c r="D43" s="169"/>
      <c r="E43" s="170"/>
      <c r="F43" s="169"/>
      <c r="G43" s="171"/>
      <c r="I43" s="16"/>
    </row>
    <row r="44" spans="1:9" x14ac:dyDescent="0.2">
      <c r="A44" s="32" t="s">
        <v>16</v>
      </c>
      <c r="B44" s="88">
        <f>SUM(B45:B45)</f>
        <v>28000</v>
      </c>
      <c r="C44" s="45">
        <f>SUM(C45:C45)</f>
        <v>50</v>
      </c>
      <c r="D44" s="14"/>
      <c r="E44" s="15"/>
      <c r="F44" s="14"/>
      <c r="G44" s="148"/>
    </row>
    <row r="45" spans="1:9" x14ac:dyDescent="0.2">
      <c r="A45" s="30" t="s">
        <v>83</v>
      </c>
      <c r="B45" s="134">
        <v>28000</v>
      </c>
      <c r="C45" s="20">
        <v>50</v>
      </c>
      <c r="D45" s="21"/>
      <c r="E45" s="20"/>
      <c r="F45" s="21"/>
      <c r="G45" s="150"/>
    </row>
    <row r="46" spans="1:9" x14ac:dyDescent="0.2">
      <c r="A46" s="31" t="s">
        <v>41</v>
      </c>
      <c r="B46" s="86">
        <f>SUM(B47:B48)</f>
        <v>55000</v>
      </c>
      <c r="C46" s="103">
        <f>SUM(C47:C48)</f>
        <v>25</v>
      </c>
      <c r="D46" s="12"/>
      <c r="E46" s="13"/>
      <c r="F46" s="12"/>
      <c r="G46" s="147"/>
    </row>
    <row r="47" spans="1:9" x14ac:dyDescent="0.2">
      <c r="A47" s="120" t="s">
        <v>75</v>
      </c>
      <c r="B47" s="394">
        <v>10000</v>
      </c>
      <c r="C47" s="399">
        <v>10</v>
      </c>
      <c r="D47" s="14"/>
      <c r="E47" s="15"/>
      <c r="F47" s="14"/>
      <c r="G47" s="148"/>
    </row>
    <row r="48" spans="1:9" x14ac:dyDescent="0.2">
      <c r="A48" s="30" t="s">
        <v>85</v>
      </c>
      <c r="B48" s="134">
        <v>45000</v>
      </c>
      <c r="C48" s="20">
        <v>15</v>
      </c>
      <c r="D48" s="21"/>
      <c r="E48" s="20"/>
      <c r="F48" s="21"/>
      <c r="G48" s="150"/>
    </row>
    <row r="49" spans="1:7" x14ac:dyDescent="0.2">
      <c r="A49" s="35" t="s">
        <v>115</v>
      </c>
      <c r="B49" s="87">
        <f>SUM(B50)</f>
        <v>6000</v>
      </c>
      <c r="C49" s="44">
        <f>SUM(C50)</f>
        <v>3</v>
      </c>
      <c r="D49" s="12"/>
      <c r="E49" s="13"/>
      <c r="F49" s="12"/>
      <c r="G49" s="147"/>
    </row>
    <row r="50" spans="1:7" x14ac:dyDescent="0.2">
      <c r="A50" s="39" t="s">
        <v>86</v>
      </c>
      <c r="B50" s="167">
        <v>6000</v>
      </c>
      <c r="C50" s="170">
        <v>3</v>
      </c>
      <c r="D50" s="169"/>
      <c r="E50" s="170"/>
      <c r="F50" s="169"/>
      <c r="G50" s="171"/>
    </row>
    <row r="51" spans="1:7" x14ac:dyDescent="0.2">
      <c r="A51" s="31" t="s">
        <v>19</v>
      </c>
      <c r="B51" s="87">
        <f>SUM(B52:B57)</f>
        <v>439500</v>
      </c>
      <c r="C51" s="44">
        <f>SUM(C52:C57)</f>
        <v>2710</v>
      </c>
      <c r="D51" s="12"/>
      <c r="E51" s="13"/>
      <c r="F51" s="12"/>
      <c r="G51" s="147"/>
    </row>
    <row r="52" spans="1:7" x14ac:dyDescent="0.2">
      <c r="A52" s="30" t="s">
        <v>75</v>
      </c>
      <c r="B52" s="134">
        <v>8500</v>
      </c>
      <c r="C52" s="20">
        <v>50</v>
      </c>
      <c r="D52" s="21"/>
      <c r="E52" s="20"/>
      <c r="F52" s="21"/>
      <c r="G52" s="150"/>
    </row>
    <row r="53" spans="1:7" x14ac:dyDescent="0.2">
      <c r="A53" s="30" t="s">
        <v>79</v>
      </c>
      <c r="B53" s="134">
        <v>8000</v>
      </c>
      <c r="C53" s="20">
        <v>100</v>
      </c>
      <c r="D53" s="21"/>
      <c r="E53" s="20"/>
      <c r="F53" s="21"/>
      <c r="G53" s="150"/>
    </row>
    <row r="54" spans="1:7" x14ac:dyDescent="0.2">
      <c r="A54" s="30" t="s">
        <v>85</v>
      </c>
      <c r="B54" s="134">
        <v>66000</v>
      </c>
      <c r="C54" s="20">
        <v>200</v>
      </c>
      <c r="D54" s="21"/>
      <c r="E54" s="20"/>
      <c r="F54" s="21"/>
      <c r="G54" s="150"/>
    </row>
    <row r="55" spans="1:7" x14ac:dyDescent="0.2">
      <c r="A55" s="30" t="s">
        <v>83</v>
      </c>
      <c r="B55" s="134">
        <v>62000</v>
      </c>
      <c r="C55" s="20">
        <v>250</v>
      </c>
      <c r="D55" s="21"/>
      <c r="E55" s="20"/>
      <c r="F55" s="21"/>
      <c r="G55" s="150"/>
    </row>
    <row r="56" spans="1:7" x14ac:dyDescent="0.2">
      <c r="A56" s="36" t="s">
        <v>86</v>
      </c>
      <c r="B56" s="134">
        <v>5100</v>
      </c>
      <c r="C56" s="20">
        <v>30</v>
      </c>
      <c r="D56" s="21"/>
      <c r="E56" s="20"/>
      <c r="F56" s="21"/>
      <c r="G56" s="150"/>
    </row>
    <row r="57" spans="1:7" x14ac:dyDescent="0.2">
      <c r="A57" s="39" t="s">
        <v>87</v>
      </c>
      <c r="B57" s="167">
        <v>289900</v>
      </c>
      <c r="C57" s="170">
        <v>2080</v>
      </c>
      <c r="D57" s="169"/>
      <c r="E57" s="170"/>
      <c r="F57" s="169"/>
      <c r="G57" s="171"/>
    </row>
    <row r="58" spans="1:7" x14ac:dyDescent="0.2">
      <c r="A58" s="32" t="s">
        <v>50</v>
      </c>
      <c r="B58" s="91">
        <f>B59</f>
        <v>20000</v>
      </c>
      <c r="C58" s="50">
        <f>C59</f>
        <v>150</v>
      </c>
      <c r="D58" s="14"/>
      <c r="E58" s="15"/>
      <c r="F58" s="14"/>
      <c r="G58" s="148"/>
    </row>
    <row r="59" spans="1:7" x14ac:dyDescent="0.2">
      <c r="A59" s="38" t="s">
        <v>79</v>
      </c>
      <c r="B59" s="89">
        <v>20000</v>
      </c>
      <c r="C59" s="22">
        <v>150</v>
      </c>
      <c r="D59" s="23"/>
      <c r="E59" s="22"/>
      <c r="F59" s="23"/>
      <c r="G59" s="154"/>
    </row>
    <row r="60" spans="1:7" x14ac:dyDescent="0.2">
      <c r="A60" s="31" t="s">
        <v>18</v>
      </c>
      <c r="B60" s="87">
        <f>SUM(B61:B66)</f>
        <v>678800</v>
      </c>
      <c r="C60" s="44">
        <f>SUM(C61:C66)</f>
        <v>4580</v>
      </c>
      <c r="D60" s="12"/>
      <c r="E60" s="13"/>
      <c r="F60" s="12"/>
      <c r="G60" s="147"/>
    </row>
    <row r="61" spans="1:7" x14ac:dyDescent="0.2">
      <c r="A61" s="30" t="s">
        <v>75</v>
      </c>
      <c r="B61" s="134">
        <v>8500</v>
      </c>
      <c r="C61" s="20">
        <v>50</v>
      </c>
      <c r="D61" s="21"/>
      <c r="E61" s="20"/>
      <c r="F61" s="21"/>
      <c r="G61" s="150"/>
    </row>
    <row r="62" spans="1:7" x14ac:dyDescent="0.2">
      <c r="A62" s="30" t="s">
        <v>79</v>
      </c>
      <c r="B62" s="134">
        <v>40000</v>
      </c>
      <c r="C62" s="20">
        <v>500</v>
      </c>
      <c r="D62" s="21"/>
      <c r="E62" s="20"/>
      <c r="F62" s="21"/>
      <c r="G62" s="150"/>
    </row>
    <row r="63" spans="1:7" x14ac:dyDescent="0.2">
      <c r="A63" s="30" t="s">
        <v>85</v>
      </c>
      <c r="B63" s="134">
        <v>66000</v>
      </c>
      <c r="C63" s="20">
        <v>200</v>
      </c>
      <c r="D63" s="21"/>
      <c r="E63" s="20"/>
      <c r="F63" s="21"/>
      <c r="G63" s="150"/>
    </row>
    <row r="64" spans="1:7" x14ac:dyDescent="0.2">
      <c r="A64" s="30" t="s">
        <v>83</v>
      </c>
      <c r="B64" s="134">
        <v>376200</v>
      </c>
      <c r="C64" s="20">
        <v>2600</v>
      </c>
      <c r="D64" s="21"/>
      <c r="E64" s="20"/>
      <c r="F64" s="21"/>
      <c r="G64" s="150"/>
    </row>
    <row r="65" spans="1:7" x14ac:dyDescent="0.2">
      <c r="A65" s="36" t="s">
        <v>86</v>
      </c>
      <c r="B65" s="134">
        <v>39100</v>
      </c>
      <c r="C65" s="20">
        <v>230</v>
      </c>
      <c r="D65" s="21"/>
      <c r="E65" s="20"/>
      <c r="F65" s="21"/>
      <c r="G65" s="150"/>
    </row>
    <row r="66" spans="1:7" x14ac:dyDescent="0.2">
      <c r="A66" s="34" t="s">
        <v>87</v>
      </c>
      <c r="B66" s="167">
        <v>149000</v>
      </c>
      <c r="C66" s="170">
        <v>1000</v>
      </c>
      <c r="D66" s="169"/>
      <c r="E66" s="170"/>
      <c r="F66" s="169"/>
      <c r="G66" s="171"/>
    </row>
    <row r="67" spans="1:7" x14ac:dyDescent="0.2">
      <c r="A67" s="32" t="s">
        <v>113</v>
      </c>
      <c r="B67" s="378">
        <f>SUM(B68:B71)</f>
        <v>142700</v>
      </c>
      <c r="C67" s="45">
        <f>SUM(C68:C71)</f>
        <v>930</v>
      </c>
      <c r="D67" s="14"/>
      <c r="E67" s="15"/>
      <c r="F67" s="14"/>
      <c r="G67" s="148"/>
    </row>
    <row r="68" spans="1:7" x14ac:dyDescent="0.2">
      <c r="A68" s="30" t="s">
        <v>79</v>
      </c>
      <c r="B68" s="247">
        <v>11000</v>
      </c>
      <c r="C68" s="20">
        <v>120</v>
      </c>
      <c r="D68" s="21"/>
      <c r="E68" s="20"/>
      <c r="F68" s="21"/>
      <c r="G68" s="150"/>
    </row>
    <row r="69" spans="1:7" x14ac:dyDescent="0.2">
      <c r="A69" s="122" t="s">
        <v>85</v>
      </c>
      <c r="B69" s="177">
        <v>28000</v>
      </c>
      <c r="C69" s="179">
        <v>200</v>
      </c>
      <c r="D69" s="18"/>
      <c r="E69" s="179"/>
      <c r="F69" s="18"/>
      <c r="G69" s="149"/>
    </row>
    <row r="70" spans="1:7" x14ac:dyDescent="0.2">
      <c r="A70" s="30" t="s">
        <v>83</v>
      </c>
      <c r="B70" s="89">
        <v>102000</v>
      </c>
      <c r="C70" s="22">
        <v>600</v>
      </c>
      <c r="D70" s="18"/>
      <c r="E70" s="179"/>
      <c r="F70" s="18"/>
      <c r="G70" s="149"/>
    </row>
    <row r="71" spans="1:7" x14ac:dyDescent="0.2">
      <c r="A71" s="38" t="s">
        <v>86</v>
      </c>
      <c r="B71" s="89">
        <v>1700</v>
      </c>
      <c r="C71" s="22">
        <v>10</v>
      </c>
      <c r="D71" s="18"/>
      <c r="E71" s="179"/>
      <c r="F71" s="18"/>
      <c r="G71" s="149"/>
    </row>
    <row r="72" spans="1:7" x14ac:dyDescent="0.2">
      <c r="A72" s="31" t="s">
        <v>17</v>
      </c>
      <c r="B72" s="87">
        <f>SUM(B73:B77)</f>
        <v>150300</v>
      </c>
      <c r="C72" s="44">
        <f>SUM(C73:C77)</f>
        <v>1000</v>
      </c>
      <c r="D72" s="12"/>
      <c r="E72" s="13"/>
      <c r="F72" s="12"/>
      <c r="G72" s="147"/>
    </row>
    <row r="73" spans="1:7" x14ac:dyDescent="0.2">
      <c r="A73" s="120" t="s">
        <v>79</v>
      </c>
      <c r="B73" s="165">
        <v>8000</v>
      </c>
      <c r="C73" s="15">
        <v>100</v>
      </c>
      <c r="D73" s="14"/>
      <c r="E73" s="15"/>
      <c r="F73" s="14"/>
      <c r="G73" s="148"/>
    </row>
    <row r="74" spans="1:7" x14ac:dyDescent="0.2">
      <c r="A74" s="120" t="s">
        <v>85</v>
      </c>
      <c r="B74" s="165">
        <v>20000</v>
      </c>
      <c r="C74" s="15">
        <v>150</v>
      </c>
      <c r="D74" s="14"/>
      <c r="E74" s="15"/>
      <c r="F74" s="14"/>
      <c r="G74" s="148"/>
    </row>
    <row r="75" spans="1:7" x14ac:dyDescent="0.2">
      <c r="A75" s="120" t="s">
        <v>83</v>
      </c>
      <c r="B75" s="165">
        <v>37000</v>
      </c>
      <c r="C75" s="15">
        <v>200</v>
      </c>
      <c r="D75" s="14"/>
      <c r="E75" s="15"/>
      <c r="F75" s="14"/>
      <c r="G75" s="148"/>
    </row>
    <row r="76" spans="1:7" x14ac:dyDescent="0.2">
      <c r="A76" s="36" t="s">
        <v>86</v>
      </c>
      <c r="B76" s="134">
        <v>59800</v>
      </c>
      <c r="C76" s="20">
        <v>400</v>
      </c>
      <c r="D76" s="21"/>
      <c r="E76" s="20"/>
      <c r="F76" s="21"/>
      <c r="G76" s="150"/>
    </row>
    <row r="77" spans="1:7" x14ac:dyDescent="0.2">
      <c r="A77" s="34" t="s">
        <v>87</v>
      </c>
      <c r="B77" s="167">
        <v>25500</v>
      </c>
      <c r="C77" s="170">
        <v>150</v>
      </c>
      <c r="D77" s="169"/>
      <c r="E77" s="170"/>
      <c r="F77" s="169"/>
      <c r="G77" s="171"/>
    </row>
    <row r="78" spans="1:7" x14ac:dyDescent="0.2">
      <c r="A78" s="32" t="s">
        <v>21</v>
      </c>
      <c r="B78" s="88">
        <f>SUM(B79:B84)</f>
        <v>2255800</v>
      </c>
      <c r="C78" s="45">
        <f>SUM(C79:C84)</f>
        <v>18130</v>
      </c>
      <c r="D78" s="14"/>
      <c r="E78" s="15"/>
      <c r="F78" s="14"/>
      <c r="G78" s="148"/>
    </row>
    <row r="79" spans="1:7" x14ac:dyDescent="0.2">
      <c r="A79" s="30" t="s">
        <v>75</v>
      </c>
      <c r="B79" s="134">
        <v>35000</v>
      </c>
      <c r="C79" s="20">
        <v>200</v>
      </c>
      <c r="D79" s="21"/>
      <c r="E79" s="20"/>
      <c r="F79" s="21"/>
      <c r="G79" s="150"/>
    </row>
    <row r="80" spans="1:7" x14ac:dyDescent="0.2">
      <c r="A80" s="30" t="s">
        <v>79</v>
      </c>
      <c r="B80" s="134">
        <v>275000</v>
      </c>
      <c r="C80" s="20">
        <v>3250</v>
      </c>
      <c r="D80" s="21"/>
      <c r="E80" s="20"/>
      <c r="F80" s="21"/>
      <c r="G80" s="150"/>
    </row>
    <row r="81" spans="1:7" x14ac:dyDescent="0.2">
      <c r="A81" s="30" t="s">
        <v>85</v>
      </c>
      <c r="B81" s="134">
        <v>192000</v>
      </c>
      <c r="C81" s="20">
        <v>1150</v>
      </c>
      <c r="D81" s="21"/>
      <c r="E81" s="20"/>
      <c r="F81" s="21"/>
      <c r="G81" s="150"/>
    </row>
    <row r="82" spans="1:7" x14ac:dyDescent="0.2">
      <c r="A82" s="30" t="s">
        <v>83</v>
      </c>
      <c r="B82" s="134">
        <v>215000</v>
      </c>
      <c r="C82" s="20">
        <v>1400</v>
      </c>
      <c r="D82" s="21"/>
      <c r="E82" s="20"/>
      <c r="F82" s="21"/>
      <c r="G82" s="150"/>
    </row>
    <row r="83" spans="1:7" x14ac:dyDescent="0.2">
      <c r="A83" s="36" t="s">
        <v>86</v>
      </c>
      <c r="B83" s="134">
        <v>35700</v>
      </c>
      <c r="C83" s="20">
        <v>210</v>
      </c>
      <c r="D83" s="21"/>
      <c r="E83" s="20"/>
      <c r="F83" s="21"/>
      <c r="G83" s="150"/>
    </row>
    <row r="84" spans="1:7" x14ac:dyDescent="0.2">
      <c r="A84" s="38" t="s">
        <v>87</v>
      </c>
      <c r="B84" s="89">
        <v>1503100</v>
      </c>
      <c r="C84" s="22">
        <v>11920</v>
      </c>
      <c r="D84" s="23"/>
      <c r="E84" s="22"/>
      <c r="F84" s="23"/>
      <c r="G84" s="154"/>
    </row>
    <row r="85" spans="1:7" x14ac:dyDescent="0.2">
      <c r="A85" s="31" t="s">
        <v>20</v>
      </c>
      <c r="B85" s="87">
        <f>SUM(B86:B89)</f>
        <v>186400</v>
      </c>
      <c r="C85" s="44">
        <f>SUM(C86:C89)</f>
        <v>1292</v>
      </c>
      <c r="D85" s="12"/>
      <c r="E85" s="13"/>
      <c r="F85" s="12"/>
      <c r="G85" s="147"/>
    </row>
    <row r="86" spans="1:7" x14ac:dyDescent="0.2">
      <c r="A86" s="120" t="s">
        <v>79</v>
      </c>
      <c r="B86" s="165">
        <v>8000</v>
      </c>
      <c r="C86" s="15">
        <v>100</v>
      </c>
      <c r="D86" s="14"/>
      <c r="E86" s="15"/>
      <c r="F86" s="14"/>
      <c r="G86" s="148"/>
    </row>
    <row r="87" spans="1:7" x14ac:dyDescent="0.2">
      <c r="A87" s="30" t="s">
        <v>85</v>
      </c>
      <c r="B87" s="134">
        <v>35000</v>
      </c>
      <c r="C87" s="20">
        <v>300</v>
      </c>
      <c r="D87" s="21"/>
      <c r="E87" s="20"/>
      <c r="F87" s="21"/>
      <c r="G87" s="150"/>
    </row>
    <row r="88" spans="1:7" x14ac:dyDescent="0.2">
      <c r="A88" s="30" t="s">
        <v>83</v>
      </c>
      <c r="B88" s="134">
        <v>14700</v>
      </c>
      <c r="C88" s="20">
        <v>112</v>
      </c>
      <c r="D88" s="21"/>
      <c r="E88" s="20"/>
      <c r="F88" s="21"/>
      <c r="G88" s="150"/>
    </row>
    <row r="89" spans="1:7" x14ac:dyDescent="0.2">
      <c r="A89" s="34" t="s">
        <v>87</v>
      </c>
      <c r="B89" s="167">
        <v>128700</v>
      </c>
      <c r="C89" s="170">
        <v>780</v>
      </c>
      <c r="D89" s="169"/>
      <c r="E89" s="170"/>
      <c r="F89" s="169"/>
      <c r="G89" s="171"/>
    </row>
    <row r="90" spans="1:7" x14ac:dyDescent="0.2">
      <c r="A90" s="31" t="s">
        <v>23</v>
      </c>
      <c r="B90" s="86">
        <f>SUM(B91)</f>
        <v>400</v>
      </c>
      <c r="C90" s="44">
        <f>SUM(C91)</f>
        <v>50</v>
      </c>
      <c r="D90" s="29"/>
      <c r="E90" s="44"/>
      <c r="F90" s="29"/>
      <c r="G90" s="133"/>
    </row>
    <row r="91" spans="1:7" x14ac:dyDescent="0.2">
      <c r="A91" s="34" t="s">
        <v>83</v>
      </c>
      <c r="B91" s="192">
        <v>400</v>
      </c>
      <c r="C91" s="170">
        <v>50</v>
      </c>
      <c r="D91" s="169"/>
      <c r="E91" s="170"/>
      <c r="F91" s="169"/>
      <c r="G91" s="171"/>
    </row>
    <row r="92" spans="1:7" x14ac:dyDescent="0.2">
      <c r="A92" s="28" t="s">
        <v>22</v>
      </c>
      <c r="B92" s="88">
        <f>SUM(B93:B95)</f>
        <v>22650</v>
      </c>
      <c r="C92" s="45">
        <f>SUM(C93:C95)</f>
        <v>270</v>
      </c>
      <c r="D92" s="14"/>
      <c r="E92" s="15"/>
      <c r="F92" s="14"/>
      <c r="G92" s="148"/>
    </row>
    <row r="93" spans="1:7" x14ac:dyDescent="0.2">
      <c r="A93" s="30" t="s">
        <v>75</v>
      </c>
      <c r="B93" s="134">
        <v>3000</v>
      </c>
      <c r="C93" s="20">
        <v>20</v>
      </c>
      <c r="D93" s="21"/>
      <c r="E93" s="20"/>
      <c r="F93" s="21"/>
      <c r="G93" s="150"/>
    </row>
    <row r="94" spans="1:7" x14ac:dyDescent="0.2">
      <c r="A94" s="38" t="s">
        <v>83</v>
      </c>
      <c r="B94" s="89">
        <v>18000</v>
      </c>
      <c r="C94" s="22">
        <v>200</v>
      </c>
      <c r="D94" s="23"/>
      <c r="E94" s="22"/>
      <c r="F94" s="23"/>
      <c r="G94" s="154"/>
    </row>
    <row r="95" spans="1:7" x14ac:dyDescent="0.2">
      <c r="A95" s="34" t="s">
        <v>87</v>
      </c>
      <c r="B95" s="167">
        <v>1650</v>
      </c>
      <c r="C95" s="170">
        <v>50</v>
      </c>
      <c r="D95" s="169"/>
      <c r="E95" s="170"/>
      <c r="F95" s="169"/>
      <c r="G95" s="171"/>
    </row>
    <row r="96" spans="1:7" x14ac:dyDescent="0.2">
      <c r="A96" s="236" t="s">
        <v>107</v>
      </c>
      <c r="B96" s="87">
        <f>SUM(B97:B98)</f>
        <v>52208</v>
      </c>
      <c r="C96" s="237">
        <f>SUM(C97:C98)</f>
        <v>4.34</v>
      </c>
      <c r="D96" s="234"/>
      <c r="E96" s="234"/>
      <c r="F96" s="234"/>
      <c r="G96" s="235"/>
    </row>
    <row r="97" spans="1:7" x14ac:dyDescent="0.2">
      <c r="A97" s="388" t="s">
        <v>83</v>
      </c>
      <c r="B97" s="177">
        <v>48000</v>
      </c>
      <c r="C97" s="386">
        <v>4</v>
      </c>
      <c r="D97" s="386"/>
      <c r="E97" s="386"/>
      <c r="F97" s="386"/>
      <c r="G97" s="387"/>
    </row>
    <row r="98" spans="1:7" x14ac:dyDescent="0.2">
      <c r="A98" s="419" t="s">
        <v>86</v>
      </c>
      <c r="B98" s="89">
        <v>4208</v>
      </c>
      <c r="C98" s="420">
        <v>0.34</v>
      </c>
      <c r="D98" s="420"/>
      <c r="E98" s="420"/>
      <c r="F98" s="420"/>
      <c r="G98" s="421"/>
    </row>
    <row r="99" spans="1:7" x14ac:dyDescent="0.2">
      <c r="A99" s="31" t="s">
        <v>141</v>
      </c>
      <c r="B99" s="86">
        <f>SUM(B100)</f>
        <v>6000</v>
      </c>
      <c r="C99" s="44">
        <f>SUM(C100)</f>
        <v>2</v>
      </c>
      <c r="D99" s="29"/>
      <c r="E99" s="44"/>
      <c r="F99" s="29"/>
      <c r="G99" s="133"/>
    </row>
    <row r="100" spans="1:7" x14ac:dyDescent="0.2">
      <c r="A100" s="34" t="s">
        <v>83</v>
      </c>
      <c r="B100" s="192">
        <v>6000</v>
      </c>
      <c r="C100" s="170">
        <v>2</v>
      </c>
      <c r="D100" s="169"/>
      <c r="E100" s="170"/>
      <c r="F100" s="169"/>
      <c r="G100" s="171"/>
    </row>
    <row r="101" spans="1:7" x14ac:dyDescent="0.2">
      <c r="A101" s="35" t="s">
        <v>134</v>
      </c>
      <c r="B101" s="86">
        <f>B102</f>
        <v>54000</v>
      </c>
      <c r="C101" s="103">
        <f>C102</f>
        <v>4</v>
      </c>
      <c r="D101" s="12"/>
      <c r="E101" s="13"/>
      <c r="F101" s="12"/>
      <c r="G101" s="147"/>
    </row>
    <row r="102" spans="1:7" x14ac:dyDescent="0.2">
      <c r="A102" s="39" t="s">
        <v>83</v>
      </c>
      <c r="B102" s="167">
        <v>54000</v>
      </c>
      <c r="C102" s="168">
        <v>4</v>
      </c>
      <c r="D102" s="169"/>
      <c r="E102" s="170"/>
      <c r="F102" s="169"/>
      <c r="G102" s="171"/>
    </row>
    <row r="103" spans="1:7" x14ac:dyDescent="0.2">
      <c r="A103" s="35" t="s">
        <v>25</v>
      </c>
      <c r="B103" s="86">
        <f>SUM(B104:B106)</f>
        <v>16000</v>
      </c>
      <c r="C103" s="103">
        <f>SUM(C104:C106)</f>
        <v>9</v>
      </c>
      <c r="D103" s="12"/>
      <c r="E103" s="13"/>
      <c r="F103" s="12"/>
      <c r="G103" s="147"/>
    </row>
    <row r="104" spans="1:7" x14ac:dyDescent="0.2">
      <c r="A104" s="36" t="s">
        <v>83</v>
      </c>
      <c r="B104" s="134">
        <v>7500</v>
      </c>
      <c r="C104" s="135">
        <v>3</v>
      </c>
      <c r="D104" s="21"/>
      <c r="E104" s="20"/>
      <c r="F104" s="21"/>
      <c r="G104" s="150"/>
    </row>
    <row r="105" spans="1:7" x14ac:dyDescent="0.2">
      <c r="A105" s="37" t="s">
        <v>86</v>
      </c>
      <c r="B105" s="390">
        <v>2500</v>
      </c>
      <c r="C105" s="107">
        <v>1</v>
      </c>
      <c r="D105" s="23"/>
      <c r="E105" s="22"/>
      <c r="F105" s="23"/>
      <c r="G105" s="154"/>
    </row>
    <row r="106" spans="1:7" x14ac:dyDescent="0.2">
      <c r="A106" s="39" t="s">
        <v>87</v>
      </c>
      <c r="B106" s="192">
        <v>6000</v>
      </c>
      <c r="C106" s="168">
        <v>5</v>
      </c>
      <c r="D106" s="169"/>
      <c r="E106" s="170"/>
      <c r="F106" s="169"/>
      <c r="G106" s="171"/>
    </row>
    <row r="107" spans="1:7" x14ac:dyDescent="0.2">
      <c r="A107" s="28" t="s">
        <v>84</v>
      </c>
      <c r="B107" s="138">
        <f>B108</f>
        <v>8400</v>
      </c>
      <c r="C107" s="379">
        <f>C108</f>
        <v>3</v>
      </c>
      <c r="D107" s="14"/>
      <c r="E107" s="15"/>
      <c r="F107" s="14"/>
      <c r="G107" s="148"/>
    </row>
    <row r="108" spans="1:7" x14ac:dyDescent="0.2">
      <c r="A108" s="37" t="s">
        <v>83</v>
      </c>
      <c r="B108" s="89">
        <v>8400</v>
      </c>
      <c r="C108" s="107">
        <v>3</v>
      </c>
      <c r="D108" s="23"/>
      <c r="E108" s="22"/>
      <c r="F108" s="23"/>
      <c r="G108" s="154"/>
    </row>
    <row r="109" spans="1:7" x14ac:dyDescent="0.2">
      <c r="A109" s="35" t="s">
        <v>24</v>
      </c>
      <c r="B109" s="87">
        <f>SUM(B110:B115)</f>
        <v>372200</v>
      </c>
      <c r="C109" s="108">
        <f>SUM(C110:C115)</f>
        <v>214.5</v>
      </c>
      <c r="D109" s="12"/>
      <c r="E109" s="13"/>
      <c r="F109" s="12"/>
      <c r="G109" s="147"/>
    </row>
    <row r="110" spans="1:7" x14ac:dyDescent="0.2">
      <c r="A110" s="36" t="s">
        <v>75</v>
      </c>
      <c r="B110" s="134">
        <v>4000</v>
      </c>
      <c r="C110" s="135">
        <v>2</v>
      </c>
      <c r="D110" s="21"/>
      <c r="E110" s="20"/>
      <c r="F110" s="21"/>
      <c r="G110" s="150"/>
    </row>
    <row r="111" spans="1:7" x14ac:dyDescent="0.2">
      <c r="A111" s="30" t="s">
        <v>79</v>
      </c>
      <c r="B111" s="134">
        <v>43000</v>
      </c>
      <c r="C111" s="135">
        <v>23</v>
      </c>
      <c r="D111" s="21"/>
      <c r="E111" s="20"/>
      <c r="F111" s="21"/>
      <c r="G111" s="150"/>
    </row>
    <row r="112" spans="1:7" x14ac:dyDescent="0.2">
      <c r="A112" s="30" t="s">
        <v>85</v>
      </c>
      <c r="B112" s="134">
        <v>212000</v>
      </c>
      <c r="C112" s="135">
        <v>126</v>
      </c>
      <c r="D112" s="21"/>
      <c r="E112" s="20"/>
      <c r="F112" s="21"/>
      <c r="G112" s="150"/>
    </row>
    <row r="113" spans="1:7" x14ac:dyDescent="0.2">
      <c r="A113" s="30" t="s">
        <v>83</v>
      </c>
      <c r="B113" s="134">
        <v>11800</v>
      </c>
      <c r="C113" s="135">
        <v>6.5</v>
      </c>
      <c r="D113" s="21"/>
      <c r="E113" s="20"/>
      <c r="F113" s="21"/>
      <c r="G113" s="150"/>
    </row>
    <row r="114" spans="1:7" x14ac:dyDescent="0.2">
      <c r="A114" s="30" t="s">
        <v>86</v>
      </c>
      <c r="B114" s="134">
        <v>22000</v>
      </c>
      <c r="C114" s="135">
        <v>11</v>
      </c>
      <c r="D114" s="21"/>
      <c r="E114" s="20"/>
      <c r="F114" s="21"/>
      <c r="G114" s="150"/>
    </row>
    <row r="115" spans="1:7" x14ac:dyDescent="0.2">
      <c r="A115" s="34" t="s">
        <v>87</v>
      </c>
      <c r="B115" s="167">
        <v>79400</v>
      </c>
      <c r="C115" s="168">
        <v>46</v>
      </c>
      <c r="D115" s="169"/>
      <c r="E115" s="170"/>
      <c r="F115" s="169"/>
      <c r="G115" s="171"/>
    </row>
    <row r="116" spans="1:7" s="52" customFormat="1" x14ac:dyDescent="0.2">
      <c r="A116" s="31" t="s">
        <v>142</v>
      </c>
      <c r="B116" s="87">
        <f>SUM(B117)</f>
        <v>26000</v>
      </c>
      <c r="C116" s="108">
        <f>SUM(C117)</f>
        <v>1</v>
      </c>
      <c r="D116" s="29"/>
      <c r="E116" s="44"/>
      <c r="F116" s="29"/>
      <c r="G116" s="133"/>
    </row>
    <row r="117" spans="1:7" x14ac:dyDescent="0.2">
      <c r="A117" s="34" t="s">
        <v>83</v>
      </c>
      <c r="B117" s="167">
        <v>26000</v>
      </c>
      <c r="C117" s="168">
        <v>1</v>
      </c>
      <c r="D117" s="169"/>
      <c r="E117" s="170"/>
      <c r="F117" s="169"/>
      <c r="G117" s="171"/>
    </row>
    <row r="118" spans="1:7" s="52" customFormat="1" x14ac:dyDescent="0.2">
      <c r="A118" s="31" t="s">
        <v>93</v>
      </c>
      <c r="B118" s="87">
        <f>SUM(B119:B120)</f>
        <v>5600</v>
      </c>
      <c r="C118" s="108">
        <f>SUM(C119:C120)</f>
        <v>0.7</v>
      </c>
      <c r="D118" s="29"/>
      <c r="E118" s="44"/>
      <c r="F118" s="29"/>
      <c r="G118" s="133"/>
    </row>
    <row r="119" spans="1:7" x14ac:dyDescent="0.2">
      <c r="A119" s="30" t="s">
        <v>75</v>
      </c>
      <c r="B119" s="134">
        <v>1600</v>
      </c>
      <c r="C119" s="135">
        <v>0.2</v>
      </c>
      <c r="D119" s="21"/>
      <c r="E119" s="20"/>
      <c r="F119" s="21"/>
      <c r="G119" s="150"/>
    </row>
    <row r="120" spans="1:7" x14ac:dyDescent="0.2">
      <c r="A120" s="34" t="s">
        <v>86</v>
      </c>
      <c r="B120" s="192">
        <v>4000</v>
      </c>
      <c r="C120" s="168">
        <v>0.5</v>
      </c>
      <c r="D120" s="169"/>
      <c r="E120" s="170"/>
      <c r="F120" s="169"/>
      <c r="G120" s="171"/>
    </row>
    <row r="121" spans="1:7" x14ac:dyDescent="0.2">
      <c r="A121" s="32" t="s">
        <v>117</v>
      </c>
      <c r="B121" s="138">
        <f>SUM(B122:B124)</f>
        <v>18000</v>
      </c>
      <c r="C121" s="379">
        <f>SUM(C122:C124)</f>
        <v>320</v>
      </c>
      <c r="D121" s="14"/>
      <c r="E121" s="15"/>
      <c r="F121" s="14"/>
      <c r="G121" s="148"/>
    </row>
    <row r="122" spans="1:7" x14ac:dyDescent="0.2">
      <c r="A122" s="120" t="s">
        <v>79</v>
      </c>
      <c r="B122" s="165">
        <v>1000</v>
      </c>
      <c r="C122" s="166">
        <v>20</v>
      </c>
      <c r="D122" s="14"/>
      <c r="E122" s="15"/>
      <c r="F122" s="14"/>
      <c r="G122" s="148"/>
    </row>
    <row r="123" spans="1:7" x14ac:dyDescent="0.2">
      <c r="A123" s="120" t="s">
        <v>85</v>
      </c>
      <c r="B123" s="165">
        <v>5000</v>
      </c>
      <c r="C123" s="166">
        <v>100</v>
      </c>
      <c r="D123" s="14"/>
      <c r="E123" s="15"/>
      <c r="F123" s="14"/>
      <c r="G123" s="148"/>
    </row>
    <row r="124" spans="1:7" x14ac:dyDescent="0.2">
      <c r="A124" s="120" t="s">
        <v>87</v>
      </c>
      <c r="B124" s="165">
        <v>12000</v>
      </c>
      <c r="C124" s="166">
        <v>200</v>
      </c>
      <c r="D124" s="14"/>
      <c r="E124" s="15"/>
      <c r="F124" s="14"/>
      <c r="G124" s="148"/>
    </row>
    <row r="125" spans="1:7" x14ac:dyDescent="0.2">
      <c r="A125" s="35" t="s">
        <v>126</v>
      </c>
      <c r="B125" s="87">
        <f>SUM(B126:B126)</f>
        <v>2250</v>
      </c>
      <c r="C125" s="136">
        <f>SUM(C126:C126)</f>
        <v>0.9</v>
      </c>
      <c r="D125" s="12"/>
      <c r="E125" s="13"/>
      <c r="F125" s="12"/>
      <c r="G125" s="147"/>
    </row>
    <row r="126" spans="1:7" x14ac:dyDescent="0.2">
      <c r="A126" s="38" t="s">
        <v>86</v>
      </c>
      <c r="B126" s="89">
        <v>2250</v>
      </c>
      <c r="C126" s="107">
        <v>0.9</v>
      </c>
      <c r="D126" s="23"/>
      <c r="E126" s="22"/>
      <c r="F126" s="23"/>
      <c r="G126" s="154"/>
    </row>
    <row r="127" spans="1:7" x14ac:dyDescent="0.2">
      <c r="A127" s="35" t="s">
        <v>27</v>
      </c>
      <c r="B127" s="87">
        <f>SUM(B128:B128)</f>
        <v>900</v>
      </c>
      <c r="C127" s="108">
        <f>SUM(C128:C128)</f>
        <v>0.3</v>
      </c>
      <c r="D127" s="12"/>
      <c r="E127" s="13"/>
      <c r="F127" s="12"/>
      <c r="G127" s="147"/>
    </row>
    <row r="128" spans="1:7" x14ac:dyDescent="0.2">
      <c r="A128" s="34" t="s">
        <v>75</v>
      </c>
      <c r="B128" s="167">
        <v>900</v>
      </c>
      <c r="C128" s="168">
        <v>0.3</v>
      </c>
      <c r="D128" s="169"/>
      <c r="E128" s="170"/>
      <c r="F128" s="169"/>
      <c r="G128" s="171"/>
    </row>
    <row r="129" spans="1:10" x14ac:dyDescent="0.2">
      <c r="A129" s="35" t="s">
        <v>28</v>
      </c>
      <c r="B129" s="87">
        <f>SUM(B130:B134)</f>
        <v>141000</v>
      </c>
      <c r="C129" s="108">
        <f>SUM(C130:C134)</f>
        <v>61</v>
      </c>
      <c r="D129" s="12"/>
      <c r="E129" s="13"/>
      <c r="F129" s="12"/>
      <c r="G129" s="147"/>
    </row>
    <row r="130" spans="1:10" x14ac:dyDescent="0.2">
      <c r="A130" s="36" t="s">
        <v>75</v>
      </c>
      <c r="B130" s="134">
        <v>6000</v>
      </c>
      <c r="C130" s="135">
        <v>2</v>
      </c>
      <c r="D130" s="21"/>
      <c r="E130" s="20"/>
      <c r="F130" s="21"/>
      <c r="G130" s="150"/>
    </row>
    <row r="131" spans="1:10" x14ac:dyDescent="0.2">
      <c r="A131" s="36" t="s">
        <v>79</v>
      </c>
      <c r="B131" s="134">
        <v>4000</v>
      </c>
      <c r="C131" s="135">
        <v>2</v>
      </c>
      <c r="D131" s="21"/>
      <c r="E131" s="20"/>
      <c r="F131" s="21"/>
      <c r="G131" s="150"/>
    </row>
    <row r="132" spans="1:10" x14ac:dyDescent="0.2">
      <c r="A132" s="30" t="s">
        <v>85</v>
      </c>
      <c r="B132" s="134">
        <v>45000</v>
      </c>
      <c r="C132" s="135">
        <v>25</v>
      </c>
      <c r="D132" s="21"/>
      <c r="E132" s="20"/>
      <c r="F132" s="21"/>
      <c r="G132" s="150"/>
    </row>
    <row r="133" spans="1:10" x14ac:dyDescent="0.2">
      <c r="A133" s="30" t="s">
        <v>83</v>
      </c>
      <c r="B133" s="134">
        <v>61000</v>
      </c>
      <c r="C133" s="135">
        <v>27</v>
      </c>
      <c r="D133" s="21"/>
      <c r="E133" s="20"/>
      <c r="F133" s="21"/>
      <c r="G133" s="150"/>
    </row>
    <row r="134" spans="1:10" x14ac:dyDescent="0.2">
      <c r="A134" s="34" t="s">
        <v>87</v>
      </c>
      <c r="B134" s="167">
        <v>25000</v>
      </c>
      <c r="C134" s="168">
        <v>5</v>
      </c>
      <c r="D134" s="169"/>
      <c r="E134" s="170"/>
      <c r="F134" s="169"/>
      <c r="G134" s="171"/>
    </row>
    <row r="135" spans="1:10" x14ac:dyDescent="0.2">
      <c r="A135" s="28" t="s">
        <v>29</v>
      </c>
      <c r="B135" s="88">
        <f>SUM(B136:B138)</f>
        <v>37000</v>
      </c>
      <c r="C135" s="106">
        <f>SUM(C136:C138)</f>
        <v>10</v>
      </c>
      <c r="D135" s="14"/>
      <c r="E135" s="15"/>
      <c r="F135" s="14"/>
      <c r="G135" s="148"/>
    </row>
    <row r="136" spans="1:10" x14ac:dyDescent="0.2">
      <c r="A136" s="36" t="s">
        <v>79</v>
      </c>
      <c r="B136" s="134">
        <v>4000</v>
      </c>
      <c r="C136" s="135">
        <v>2</v>
      </c>
      <c r="D136" s="21"/>
      <c r="E136" s="20"/>
      <c r="F136" s="21"/>
      <c r="G136" s="150"/>
    </row>
    <row r="137" spans="1:10" x14ac:dyDescent="0.2">
      <c r="A137" s="37" t="s">
        <v>85</v>
      </c>
      <c r="B137" s="89">
        <v>17000</v>
      </c>
      <c r="C137" s="107">
        <v>4</v>
      </c>
      <c r="D137" s="23"/>
      <c r="E137" s="22"/>
      <c r="F137" s="23"/>
      <c r="G137" s="154"/>
    </row>
    <row r="138" spans="1:10" x14ac:dyDescent="0.2">
      <c r="A138" s="39" t="s">
        <v>83</v>
      </c>
      <c r="B138" s="192">
        <v>16000</v>
      </c>
      <c r="C138" s="168">
        <v>4</v>
      </c>
      <c r="D138" s="169"/>
      <c r="E138" s="170"/>
      <c r="F138" s="169"/>
      <c r="G138" s="171"/>
    </row>
    <row r="139" spans="1:10" x14ac:dyDescent="0.2">
      <c r="A139" s="40" t="s">
        <v>30</v>
      </c>
      <c r="B139" s="138">
        <f>SUM(B140:B142)</f>
        <v>86000</v>
      </c>
      <c r="C139" s="379">
        <f>SUM(C140:C142)</f>
        <v>69</v>
      </c>
      <c r="D139" s="14"/>
      <c r="E139" s="15"/>
      <c r="F139" s="14"/>
      <c r="G139" s="148"/>
      <c r="H139" s="1"/>
    </row>
    <row r="140" spans="1:10" x14ac:dyDescent="0.2">
      <c r="A140" s="25" t="s">
        <v>85</v>
      </c>
      <c r="B140" s="134">
        <v>60000</v>
      </c>
      <c r="C140" s="135">
        <v>60</v>
      </c>
      <c r="D140" s="21"/>
      <c r="E140" s="20"/>
      <c r="F140" s="21"/>
      <c r="G140" s="150"/>
      <c r="H140" s="1"/>
    </row>
    <row r="141" spans="1:10" x14ac:dyDescent="0.2">
      <c r="A141" s="37" t="s">
        <v>79</v>
      </c>
      <c r="B141" s="89">
        <v>10000</v>
      </c>
      <c r="C141" s="107">
        <v>5</v>
      </c>
      <c r="D141" s="23"/>
      <c r="E141" s="22"/>
      <c r="F141" s="23"/>
      <c r="G141" s="154"/>
      <c r="H141" s="1"/>
    </row>
    <row r="142" spans="1:10" x14ac:dyDescent="0.2">
      <c r="A142" s="37" t="s">
        <v>83</v>
      </c>
      <c r="B142" s="89">
        <v>16000</v>
      </c>
      <c r="C142" s="107">
        <v>4</v>
      </c>
      <c r="D142" s="23"/>
      <c r="E142" s="22"/>
      <c r="F142" s="23"/>
      <c r="G142" s="154"/>
      <c r="H142" s="1"/>
      <c r="I142" s="16"/>
      <c r="J142" s="16"/>
    </row>
    <row r="143" spans="1:10" x14ac:dyDescent="0.2">
      <c r="A143" s="262" t="s">
        <v>35</v>
      </c>
      <c r="B143" s="263">
        <f>B148+B146+B144</f>
        <v>12860</v>
      </c>
      <c r="C143" s="264">
        <f>C148+C146+C144</f>
        <v>2.5</v>
      </c>
      <c r="D143" s="265"/>
      <c r="E143" s="266"/>
      <c r="F143" s="265"/>
      <c r="G143" s="267"/>
      <c r="I143" s="16"/>
    </row>
    <row r="144" spans="1:10" x14ac:dyDescent="0.2">
      <c r="A144" s="35" t="s">
        <v>138</v>
      </c>
      <c r="B144" s="87">
        <f>SUM(B145)</f>
        <v>3900</v>
      </c>
      <c r="C144" s="108">
        <f>SUM(C145)</f>
        <v>0.3</v>
      </c>
      <c r="D144" s="29"/>
      <c r="E144" s="44"/>
      <c r="F144" s="29"/>
      <c r="G144" s="133"/>
      <c r="I144" s="16"/>
    </row>
    <row r="145" spans="1:9" x14ac:dyDescent="0.2">
      <c r="A145" s="39" t="s">
        <v>86</v>
      </c>
      <c r="B145" s="167">
        <v>3900</v>
      </c>
      <c r="C145" s="168">
        <v>0.3</v>
      </c>
      <c r="D145" s="169"/>
      <c r="E145" s="170"/>
      <c r="F145" s="169"/>
      <c r="G145" s="171"/>
      <c r="I145" s="16"/>
    </row>
    <row r="146" spans="1:9" x14ac:dyDescent="0.2">
      <c r="A146" s="35" t="s">
        <v>109</v>
      </c>
      <c r="B146" s="87">
        <f>SUM(B147:B147)</f>
        <v>360</v>
      </c>
      <c r="C146" s="108">
        <f>SUM(C147:C147)</f>
        <v>2</v>
      </c>
      <c r="D146" s="12"/>
      <c r="E146" s="13"/>
      <c r="F146" s="12"/>
      <c r="G146" s="147"/>
    </row>
    <row r="147" spans="1:9" x14ac:dyDescent="0.2">
      <c r="A147" s="34" t="s">
        <v>86</v>
      </c>
      <c r="B147" s="167">
        <v>360</v>
      </c>
      <c r="C147" s="168">
        <v>2</v>
      </c>
      <c r="D147" s="169"/>
      <c r="E147" s="170"/>
      <c r="F147" s="169"/>
      <c r="G147" s="171"/>
    </row>
    <row r="148" spans="1:9" x14ac:dyDescent="0.2">
      <c r="A148" s="43" t="s">
        <v>31</v>
      </c>
      <c r="B148" s="87">
        <f>SUM(B149:B149)</f>
        <v>8600</v>
      </c>
      <c r="C148" s="108">
        <f>SUM(C149:C149)</f>
        <v>0.2</v>
      </c>
      <c r="D148" s="12"/>
      <c r="E148" s="13"/>
      <c r="F148" s="12"/>
      <c r="G148" s="133"/>
    </row>
    <row r="149" spans="1:9" ht="13.5" thickBot="1" x14ac:dyDescent="0.25">
      <c r="A149" s="38" t="s">
        <v>86</v>
      </c>
      <c r="B149" s="89">
        <v>8600</v>
      </c>
      <c r="C149" s="107">
        <v>0.2</v>
      </c>
      <c r="D149" s="23"/>
      <c r="E149" s="22"/>
      <c r="F149" s="23"/>
      <c r="G149" s="154"/>
    </row>
    <row r="150" spans="1:9" ht="13.5" thickBot="1" x14ac:dyDescent="0.25">
      <c r="A150" s="268" t="s">
        <v>14</v>
      </c>
      <c r="B150" s="269">
        <f>B143+B32+B13</f>
        <v>7059968</v>
      </c>
      <c r="C150" s="270">
        <f>C143+C32+C13</f>
        <v>30015.439999999999</v>
      </c>
      <c r="D150" s="269">
        <f>D143+D32+D13</f>
        <v>0</v>
      </c>
      <c r="E150" s="269">
        <f>E143+E32+E13</f>
        <v>0</v>
      </c>
      <c r="F150" s="269">
        <f>F143+F32+F13</f>
        <v>0</v>
      </c>
      <c r="G150" s="271">
        <f>G143+G32+G13</f>
        <v>0</v>
      </c>
      <c r="H150" s="27"/>
    </row>
    <row r="151" spans="1:9" x14ac:dyDescent="0.2">
      <c r="A151" s="471" t="s">
        <v>32</v>
      </c>
      <c r="B151" s="472"/>
      <c r="C151" s="472"/>
      <c r="D151" s="472"/>
      <c r="E151" s="472"/>
      <c r="F151" s="472"/>
      <c r="G151" s="473"/>
    </row>
    <row r="152" spans="1:9" x14ac:dyDescent="0.2">
      <c r="A152" s="272" t="s">
        <v>34</v>
      </c>
      <c r="B152" s="273">
        <f>B153+B155+B160+B163+B168+B171+B175+B179+B181+B187+B189+B191+B193+B165+B158</f>
        <v>595810</v>
      </c>
      <c r="C152" s="274">
        <f>C153+C155+C160+C163+C168+C171+C175+C179+C181+C187+C189+C191+C193+C165+C158</f>
        <v>0</v>
      </c>
      <c r="D152" s="275"/>
      <c r="E152" s="276">
        <f>E153+E155+E160+E163+E168+E171+E175+E179+E181+E187+E189+E191+E193+E165+E158</f>
        <v>0</v>
      </c>
      <c r="F152" s="275"/>
      <c r="G152" s="261">
        <f>G153+G155+G160+G163+G168+G171+G175+G179+G181+G187+G189+G191+G193+G165+G158</f>
        <v>666200</v>
      </c>
      <c r="I152" s="16"/>
    </row>
    <row r="153" spans="1:9" x14ac:dyDescent="0.2">
      <c r="A153" s="32" t="s">
        <v>110</v>
      </c>
      <c r="B153" s="88">
        <f>SUM(B154:B154)</f>
        <v>2000</v>
      </c>
      <c r="C153" s="106"/>
      <c r="D153" s="33"/>
      <c r="E153" s="45"/>
      <c r="F153" s="33"/>
      <c r="G153" s="144">
        <f>SUM(G154:G154)</f>
        <v>3000</v>
      </c>
    </row>
    <row r="154" spans="1:9" x14ac:dyDescent="0.2">
      <c r="A154" s="120" t="s">
        <v>79</v>
      </c>
      <c r="B154" s="165">
        <v>2000</v>
      </c>
      <c r="C154" s="166"/>
      <c r="D154" s="14"/>
      <c r="E154" s="15"/>
      <c r="F154" s="14"/>
      <c r="G154" s="148">
        <v>3000</v>
      </c>
      <c r="I154" s="16"/>
    </row>
    <row r="155" spans="1:9" x14ac:dyDescent="0.2">
      <c r="A155" s="31" t="s">
        <v>76</v>
      </c>
      <c r="B155" s="87">
        <f>SUM(B156:B157)</f>
        <v>105500</v>
      </c>
      <c r="C155" s="109"/>
      <c r="D155" s="12"/>
      <c r="E155" s="13"/>
      <c r="F155" s="12"/>
      <c r="G155" s="133">
        <f>SUM(G156:G157)</f>
        <v>105500</v>
      </c>
      <c r="H155" s="46"/>
    </row>
    <row r="156" spans="1:9" x14ac:dyDescent="0.2">
      <c r="A156" s="120" t="s">
        <v>75</v>
      </c>
      <c r="B156" s="165">
        <v>95000</v>
      </c>
      <c r="C156" s="166"/>
      <c r="D156" s="14"/>
      <c r="E156" s="15"/>
      <c r="F156" s="14"/>
      <c r="G156" s="148">
        <v>95000</v>
      </c>
      <c r="H156" s="46"/>
    </row>
    <row r="157" spans="1:9" x14ac:dyDescent="0.2">
      <c r="A157" s="38" t="s">
        <v>83</v>
      </c>
      <c r="B157" s="89">
        <v>10500</v>
      </c>
      <c r="C157" s="107"/>
      <c r="D157" s="23"/>
      <c r="E157" s="22"/>
      <c r="F157" s="23"/>
      <c r="G157" s="154">
        <v>10500</v>
      </c>
      <c r="H157" s="46"/>
      <c r="I157" s="5"/>
    </row>
    <row r="158" spans="1:9" x14ac:dyDescent="0.2">
      <c r="A158" s="31" t="s">
        <v>127</v>
      </c>
      <c r="B158" s="87">
        <f>SUM(B159:B159)</f>
        <v>1736</v>
      </c>
      <c r="C158" s="108"/>
      <c r="D158" s="29"/>
      <c r="E158" s="44"/>
      <c r="F158" s="29"/>
      <c r="G158" s="133">
        <f>SUM(G159:G159)</f>
        <v>2500</v>
      </c>
      <c r="H158" s="46"/>
      <c r="I158" s="5"/>
    </row>
    <row r="159" spans="1:9" x14ac:dyDescent="0.2">
      <c r="A159" s="121" t="s">
        <v>86</v>
      </c>
      <c r="B159" s="183">
        <v>1736</v>
      </c>
      <c r="C159" s="182"/>
      <c r="D159" s="184"/>
      <c r="E159" s="185"/>
      <c r="F159" s="184"/>
      <c r="G159" s="186">
        <v>2500</v>
      </c>
      <c r="H159" s="46"/>
      <c r="I159" s="5"/>
    </row>
    <row r="160" spans="1:9" x14ac:dyDescent="0.2">
      <c r="A160" s="32" t="s">
        <v>77</v>
      </c>
      <c r="B160" s="88">
        <f>SUM(B161:B162)</f>
        <v>40000</v>
      </c>
      <c r="C160" s="106"/>
      <c r="D160" s="33"/>
      <c r="E160" s="45"/>
      <c r="F160" s="33"/>
      <c r="G160" s="144">
        <f>SUM(G161:G162)</f>
        <v>43000</v>
      </c>
      <c r="H160" s="46"/>
      <c r="I160" s="5"/>
    </row>
    <row r="161" spans="1:9" x14ac:dyDescent="0.2">
      <c r="A161" s="120" t="s">
        <v>75</v>
      </c>
      <c r="B161" s="165">
        <v>30000</v>
      </c>
      <c r="C161" s="166"/>
      <c r="D161" s="14"/>
      <c r="E161" s="15"/>
      <c r="F161" s="14"/>
      <c r="G161" s="148">
        <v>30000</v>
      </c>
      <c r="H161" s="46"/>
    </row>
    <row r="162" spans="1:9" x14ac:dyDescent="0.2">
      <c r="A162" s="120" t="s">
        <v>79</v>
      </c>
      <c r="B162" s="165">
        <v>10000</v>
      </c>
      <c r="C162" s="166"/>
      <c r="D162" s="14"/>
      <c r="E162" s="15"/>
      <c r="F162" s="14"/>
      <c r="G162" s="148">
        <v>13000</v>
      </c>
      <c r="H162" s="46"/>
    </row>
    <row r="163" spans="1:9" x14ac:dyDescent="0.2">
      <c r="A163" s="31" t="s">
        <v>91</v>
      </c>
      <c r="B163" s="87">
        <f>B164</f>
        <v>6000</v>
      </c>
      <c r="C163" s="108"/>
      <c r="D163" s="29"/>
      <c r="E163" s="44"/>
      <c r="F163" s="29"/>
      <c r="G163" s="133">
        <f>G164</f>
        <v>7800</v>
      </c>
      <c r="H163" s="46"/>
    </row>
    <row r="164" spans="1:9" x14ac:dyDescent="0.2">
      <c r="A164" s="34" t="s">
        <v>86</v>
      </c>
      <c r="B164" s="167">
        <v>6000</v>
      </c>
      <c r="C164" s="168"/>
      <c r="D164" s="169"/>
      <c r="E164" s="170"/>
      <c r="F164" s="169"/>
      <c r="G164" s="171">
        <v>7800</v>
      </c>
      <c r="H164" s="46"/>
    </row>
    <row r="165" spans="1:9" s="52" customFormat="1" x14ac:dyDescent="0.2">
      <c r="A165" s="31" t="s">
        <v>123</v>
      </c>
      <c r="B165" s="87">
        <f>SUM(B166:B167)</f>
        <v>11650</v>
      </c>
      <c r="C165" s="108"/>
      <c r="D165" s="29"/>
      <c r="E165" s="44"/>
      <c r="F165" s="29"/>
      <c r="G165" s="133">
        <f>SUM(G166:G167)</f>
        <v>12200</v>
      </c>
      <c r="H165" s="51"/>
    </row>
    <row r="166" spans="1:9" x14ac:dyDescent="0.2">
      <c r="A166" s="30" t="s">
        <v>83</v>
      </c>
      <c r="B166" s="134">
        <v>10000</v>
      </c>
      <c r="C166" s="135"/>
      <c r="D166" s="21"/>
      <c r="E166" s="20"/>
      <c r="F166" s="21"/>
      <c r="G166" s="150">
        <v>10000</v>
      </c>
      <c r="H166" s="46"/>
    </row>
    <row r="167" spans="1:9" x14ac:dyDescent="0.2">
      <c r="A167" s="34" t="s">
        <v>86</v>
      </c>
      <c r="B167" s="167">
        <v>1650</v>
      </c>
      <c r="C167" s="168"/>
      <c r="D167" s="169"/>
      <c r="E167" s="170"/>
      <c r="F167" s="169"/>
      <c r="G167" s="171">
        <v>2200</v>
      </c>
      <c r="H167" s="46"/>
    </row>
    <row r="168" spans="1:9" x14ac:dyDescent="0.2">
      <c r="A168" s="32" t="s">
        <v>78</v>
      </c>
      <c r="B168" s="88">
        <f>SUM(B169:B170)</f>
        <v>6623</v>
      </c>
      <c r="C168" s="106"/>
      <c r="D168" s="33"/>
      <c r="E168" s="45"/>
      <c r="F168" s="33"/>
      <c r="G168" s="144">
        <f>SUM(G169:G170)</f>
        <v>9000</v>
      </c>
      <c r="H168" s="46"/>
    </row>
    <row r="169" spans="1:9" x14ac:dyDescent="0.2">
      <c r="A169" s="30" t="s">
        <v>79</v>
      </c>
      <c r="B169" s="134">
        <v>6000</v>
      </c>
      <c r="C169" s="135"/>
      <c r="D169" s="21"/>
      <c r="E169" s="20"/>
      <c r="F169" s="21"/>
      <c r="G169" s="150">
        <v>8000</v>
      </c>
      <c r="H169" s="46"/>
    </row>
    <row r="170" spans="1:9" x14ac:dyDescent="0.2">
      <c r="A170" s="34" t="s">
        <v>86</v>
      </c>
      <c r="B170" s="192">
        <v>623</v>
      </c>
      <c r="C170" s="168"/>
      <c r="D170" s="169"/>
      <c r="E170" s="170"/>
      <c r="F170" s="169"/>
      <c r="G170" s="171">
        <v>1000</v>
      </c>
      <c r="H170" s="46"/>
    </row>
    <row r="171" spans="1:9" x14ac:dyDescent="0.2">
      <c r="A171" s="31" t="s">
        <v>116</v>
      </c>
      <c r="B171" s="86">
        <f>SUM(B172:B174)</f>
        <v>23129</v>
      </c>
      <c r="C171" s="103"/>
      <c r="D171" s="103"/>
      <c r="E171" s="103"/>
      <c r="F171" s="103"/>
      <c r="G171" s="133">
        <f>SUM(G172:G174)</f>
        <v>25500</v>
      </c>
      <c r="H171" s="46"/>
    </row>
    <row r="172" spans="1:9" x14ac:dyDescent="0.2">
      <c r="A172" s="120" t="s">
        <v>83</v>
      </c>
      <c r="B172" s="394">
        <v>5500</v>
      </c>
      <c r="C172" s="399"/>
      <c r="D172" s="399"/>
      <c r="E172" s="399"/>
      <c r="F172" s="399"/>
      <c r="G172" s="148">
        <v>5500</v>
      </c>
      <c r="H172" s="46"/>
    </row>
    <row r="173" spans="1:9" x14ac:dyDescent="0.2">
      <c r="A173" s="30" t="s">
        <v>86</v>
      </c>
      <c r="B173" s="165">
        <v>7629</v>
      </c>
      <c r="C173" s="166"/>
      <c r="D173" s="14"/>
      <c r="E173" s="15"/>
      <c r="F173" s="14"/>
      <c r="G173" s="148">
        <v>10000</v>
      </c>
      <c r="H173" s="46"/>
      <c r="I173" s="16"/>
    </row>
    <row r="174" spans="1:9" x14ac:dyDescent="0.2">
      <c r="A174" s="34" t="s">
        <v>87</v>
      </c>
      <c r="B174" s="183">
        <v>10000</v>
      </c>
      <c r="C174" s="182"/>
      <c r="D174" s="184"/>
      <c r="E174" s="185"/>
      <c r="F174" s="184"/>
      <c r="G174" s="186">
        <v>10000</v>
      </c>
      <c r="H174" s="46"/>
    </row>
    <row r="175" spans="1:9" x14ac:dyDescent="0.2">
      <c r="A175" s="32" t="s">
        <v>51</v>
      </c>
      <c r="B175" s="88">
        <f>SUM(B176:B178)</f>
        <v>17923</v>
      </c>
      <c r="C175" s="106"/>
      <c r="D175" s="33"/>
      <c r="E175" s="45"/>
      <c r="F175" s="33"/>
      <c r="G175" s="144">
        <f>SUM(G176:G178)</f>
        <v>23500</v>
      </c>
      <c r="H175" s="46"/>
    </row>
    <row r="176" spans="1:9" x14ac:dyDescent="0.2">
      <c r="A176" s="30" t="s">
        <v>79</v>
      </c>
      <c r="B176" s="134">
        <v>4000</v>
      </c>
      <c r="C176" s="135"/>
      <c r="D176" s="21"/>
      <c r="E176" s="20"/>
      <c r="F176" s="21"/>
      <c r="G176" s="150">
        <v>6000</v>
      </c>
      <c r="H176" s="46"/>
    </row>
    <row r="177" spans="1:9" x14ac:dyDescent="0.2">
      <c r="A177" s="30" t="s">
        <v>87</v>
      </c>
      <c r="B177" s="134">
        <v>5000</v>
      </c>
      <c r="C177" s="135"/>
      <c r="D177" s="21"/>
      <c r="E177" s="20"/>
      <c r="F177" s="21"/>
      <c r="G177" s="150">
        <v>5000</v>
      </c>
      <c r="H177" s="46"/>
    </row>
    <row r="178" spans="1:9" x14ac:dyDescent="0.2">
      <c r="A178" s="34" t="s">
        <v>86</v>
      </c>
      <c r="B178" s="167">
        <v>8923</v>
      </c>
      <c r="C178" s="168"/>
      <c r="D178" s="169"/>
      <c r="E178" s="170"/>
      <c r="F178" s="169"/>
      <c r="G178" s="171">
        <v>12500</v>
      </c>
      <c r="H178" s="46"/>
      <c r="I178" s="16"/>
    </row>
    <row r="179" spans="1:9" x14ac:dyDescent="0.2">
      <c r="A179" s="32" t="s">
        <v>104</v>
      </c>
      <c r="B179" s="88">
        <f>B180</f>
        <v>4000</v>
      </c>
      <c r="C179" s="106"/>
      <c r="D179" s="33"/>
      <c r="E179" s="45"/>
      <c r="F179" s="33"/>
      <c r="G179" s="144">
        <f>G180</f>
        <v>4000</v>
      </c>
      <c r="H179" s="46"/>
    </row>
    <row r="180" spans="1:9" x14ac:dyDescent="0.2">
      <c r="A180" s="38" t="s">
        <v>85</v>
      </c>
      <c r="B180" s="177">
        <v>4000</v>
      </c>
      <c r="C180" s="178"/>
      <c r="D180" s="18"/>
      <c r="E180" s="179"/>
      <c r="F180" s="18"/>
      <c r="G180" s="149">
        <v>4000</v>
      </c>
      <c r="H180" s="46"/>
    </row>
    <row r="181" spans="1:9" x14ac:dyDescent="0.2">
      <c r="A181" s="47" t="s">
        <v>52</v>
      </c>
      <c r="B181" s="90">
        <f>SUM(B182:B186)</f>
        <v>336556</v>
      </c>
      <c r="C181" s="111"/>
      <c r="D181" s="41"/>
      <c r="E181" s="48"/>
      <c r="F181" s="41"/>
      <c r="G181" s="151">
        <f>SUM(G182:G186)</f>
        <v>379000</v>
      </c>
      <c r="H181" s="46"/>
    </row>
    <row r="182" spans="1:9" x14ac:dyDescent="0.2">
      <c r="A182" s="30" t="s">
        <v>75</v>
      </c>
      <c r="B182" s="134">
        <v>100000</v>
      </c>
      <c r="C182" s="135"/>
      <c r="D182" s="21"/>
      <c r="E182" s="20"/>
      <c r="F182" s="21"/>
      <c r="G182" s="150">
        <v>100000</v>
      </c>
      <c r="H182" s="46"/>
    </row>
    <row r="183" spans="1:9" x14ac:dyDescent="0.2">
      <c r="A183" s="38" t="s">
        <v>79</v>
      </c>
      <c r="B183" s="89">
        <v>74000</v>
      </c>
      <c r="C183" s="107"/>
      <c r="D183" s="23"/>
      <c r="E183" s="22"/>
      <c r="F183" s="23"/>
      <c r="G183" s="154">
        <v>100000</v>
      </c>
      <c r="H183" s="46"/>
    </row>
    <row r="184" spans="1:9" x14ac:dyDescent="0.2">
      <c r="A184" s="38" t="s">
        <v>83</v>
      </c>
      <c r="B184" s="89">
        <v>35000</v>
      </c>
      <c r="C184" s="107"/>
      <c r="D184" s="23"/>
      <c r="E184" s="22"/>
      <c r="F184" s="23"/>
      <c r="G184" s="154">
        <v>35000</v>
      </c>
      <c r="H184" s="46"/>
    </row>
    <row r="185" spans="1:9" x14ac:dyDescent="0.2">
      <c r="A185" s="30" t="s">
        <v>86</v>
      </c>
      <c r="B185" s="89">
        <v>41556</v>
      </c>
      <c r="C185" s="107"/>
      <c r="D185" s="23"/>
      <c r="E185" s="22"/>
      <c r="F185" s="23"/>
      <c r="G185" s="154">
        <v>58000</v>
      </c>
      <c r="H185" s="46"/>
    </row>
    <row r="186" spans="1:9" x14ac:dyDescent="0.2">
      <c r="A186" s="34" t="s">
        <v>87</v>
      </c>
      <c r="B186" s="167">
        <v>86000</v>
      </c>
      <c r="C186" s="168"/>
      <c r="D186" s="169"/>
      <c r="E186" s="170"/>
      <c r="F186" s="169"/>
      <c r="G186" s="171">
        <v>86000</v>
      </c>
      <c r="H186" s="46"/>
    </row>
    <row r="187" spans="1:9" s="52" customFormat="1" x14ac:dyDescent="0.2">
      <c r="A187" s="47" t="s">
        <v>103</v>
      </c>
      <c r="B187" s="90">
        <f>B188</f>
        <v>10000</v>
      </c>
      <c r="C187" s="111"/>
      <c r="D187" s="41"/>
      <c r="E187" s="48"/>
      <c r="F187" s="41"/>
      <c r="G187" s="151">
        <f>G188</f>
        <v>13000</v>
      </c>
      <c r="H187" s="51"/>
    </row>
    <row r="188" spans="1:9" x14ac:dyDescent="0.2">
      <c r="A188" s="34" t="s">
        <v>79</v>
      </c>
      <c r="B188" s="167">
        <v>10000</v>
      </c>
      <c r="C188" s="168"/>
      <c r="D188" s="169"/>
      <c r="E188" s="170"/>
      <c r="F188" s="169"/>
      <c r="G188" s="171">
        <v>13000</v>
      </c>
      <c r="H188" s="46"/>
    </row>
    <row r="189" spans="1:9" x14ac:dyDescent="0.2">
      <c r="A189" s="47" t="s">
        <v>118</v>
      </c>
      <c r="B189" s="90">
        <f>B190</f>
        <v>4000</v>
      </c>
      <c r="C189" s="111"/>
      <c r="D189" s="41"/>
      <c r="E189" s="48"/>
      <c r="F189" s="41"/>
      <c r="G189" s="151">
        <f>G190</f>
        <v>6000</v>
      </c>
      <c r="H189" s="46"/>
    </row>
    <row r="190" spans="1:9" x14ac:dyDescent="0.2">
      <c r="A190" s="34" t="s">
        <v>79</v>
      </c>
      <c r="B190" s="167">
        <v>4000</v>
      </c>
      <c r="C190" s="168"/>
      <c r="D190" s="169"/>
      <c r="E190" s="170"/>
      <c r="F190" s="169"/>
      <c r="G190" s="171">
        <v>6000</v>
      </c>
      <c r="H190" s="46"/>
    </row>
    <row r="191" spans="1:9" s="52" customFormat="1" x14ac:dyDescent="0.2">
      <c r="A191" s="49" t="s">
        <v>81</v>
      </c>
      <c r="B191" s="91">
        <f>B192</f>
        <v>8000</v>
      </c>
      <c r="C191" s="110"/>
      <c r="D191" s="42"/>
      <c r="E191" s="50"/>
      <c r="F191" s="42"/>
      <c r="G191" s="152">
        <f>G192</f>
        <v>10000</v>
      </c>
      <c r="H191" s="51"/>
    </row>
    <row r="192" spans="1:9" x14ac:dyDescent="0.2">
      <c r="A192" s="34" t="s">
        <v>79</v>
      </c>
      <c r="B192" s="167">
        <v>8000</v>
      </c>
      <c r="C192" s="168"/>
      <c r="D192" s="169"/>
      <c r="E192" s="170"/>
      <c r="F192" s="169"/>
      <c r="G192" s="171">
        <v>10000</v>
      </c>
      <c r="H192" s="46"/>
    </row>
    <row r="193" spans="1:19" x14ac:dyDescent="0.2">
      <c r="A193" s="49" t="s">
        <v>88</v>
      </c>
      <c r="B193" s="91">
        <f>SUM(B194:B197)</f>
        <v>18693</v>
      </c>
      <c r="C193" s="110"/>
      <c r="D193" s="42"/>
      <c r="E193" s="50"/>
      <c r="F193" s="42"/>
      <c r="G193" s="152">
        <f>SUM(G194:G197)</f>
        <v>22200</v>
      </c>
      <c r="H193" s="46"/>
    </row>
    <row r="194" spans="1:19" x14ac:dyDescent="0.2">
      <c r="A194" s="30" t="s">
        <v>79</v>
      </c>
      <c r="B194" s="134">
        <v>4000</v>
      </c>
      <c r="C194" s="135"/>
      <c r="D194" s="21"/>
      <c r="E194" s="20"/>
      <c r="F194" s="21"/>
      <c r="G194" s="150">
        <v>6000</v>
      </c>
      <c r="H194" s="46"/>
    </row>
    <row r="195" spans="1:19" x14ac:dyDescent="0.2">
      <c r="A195" s="30" t="s">
        <v>83</v>
      </c>
      <c r="B195" s="134">
        <v>8000</v>
      </c>
      <c r="C195" s="135"/>
      <c r="D195" s="21"/>
      <c r="E195" s="20"/>
      <c r="F195" s="21"/>
      <c r="G195" s="150">
        <v>8000</v>
      </c>
      <c r="H195" s="46"/>
    </row>
    <row r="196" spans="1:19" x14ac:dyDescent="0.2">
      <c r="A196" s="30" t="s">
        <v>86</v>
      </c>
      <c r="B196" s="134">
        <v>2693</v>
      </c>
      <c r="C196" s="135"/>
      <c r="D196" s="21"/>
      <c r="E196" s="20"/>
      <c r="F196" s="21"/>
      <c r="G196" s="150">
        <v>4200</v>
      </c>
      <c r="H196" s="46"/>
      <c r="I196" s="16"/>
      <c r="J196" s="16"/>
      <c r="K196" s="16"/>
      <c r="L196" s="16"/>
      <c r="M196" s="16"/>
      <c r="N196" s="16"/>
      <c r="O196" s="16"/>
    </row>
    <row r="197" spans="1:19" ht="13.5" thickBot="1" x14ac:dyDescent="0.25">
      <c r="A197" s="34" t="s">
        <v>87</v>
      </c>
      <c r="B197" s="187">
        <v>4000</v>
      </c>
      <c r="C197" s="188"/>
      <c r="D197" s="175"/>
      <c r="E197" s="175"/>
      <c r="F197" s="175"/>
      <c r="G197" s="176">
        <v>4000</v>
      </c>
      <c r="H197" s="46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 ht="13.5" thickBot="1" x14ac:dyDescent="0.25">
      <c r="A198" s="277" t="s">
        <v>14</v>
      </c>
      <c r="B198" s="278">
        <f>B152</f>
        <v>595810</v>
      </c>
      <c r="C198" s="279">
        <f>C152</f>
        <v>0</v>
      </c>
      <c r="D198" s="280">
        <f>D152</f>
        <v>0</v>
      </c>
      <c r="E198" s="281">
        <f>E152</f>
        <v>0</v>
      </c>
      <c r="F198" s="280">
        <f>F152</f>
        <v>0</v>
      </c>
      <c r="G198" s="271">
        <f>G152</f>
        <v>666200</v>
      </c>
    </row>
    <row r="199" spans="1:19" ht="13.5" thickBot="1" x14ac:dyDescent="0.25">
      <c r="A199" s="471" t="s">
        <v>43</v>
      </c>
      <c r="B199" s="472"/>
      <c r="C199" s="472"/>
      <c r="D199" s="472"/>
      <c r="E199" s="472"/>
      <c r="F199" s="472"/>
      <c r="G199" s="473"/>
    </row>
    <row r="200" spans="1:19" ht="13.5" thickBot="1" x14ac:dyDescent="0.25">
      <c r="A200" s="462" t="s">
        <v>44</v>
      </c>
      <c r="B200" s="463"/>
      <c r="C200" s="463"/>
      <c r="D200" s="463"/>
      <c r="E200" s="463"/>
      <c r="F200" s="463"/>
      <c r="G200" s="464"/>
    </row>
    <row r="201" spans="1:19" ht="13.5" thickBot="1" x14ac:dyDescent="0.25">
      <c r="A201" s="53"/>
      <c r="B201" s="92"/>
      <c r="C201" s="112"/>
      <c r="D201" s="55"/>
      <c r="E201" s="54"/>
      <c r="F201" s="55"/>
      <c r="G201" s="153"/>
    </row>
    <row r="202" spans="1:19" x14ac:dyDescent="0.2">
      <c r="A202" s="471" t="s">
        <v>45</v>
      </c>
      <c r="B202" s="472"/>
      <c r="C202" s="472"/>
      <c r="D202" s="472"/>
      <c r="E202" s="472"/>
      <c r="F202" s="472"/>
      <c r="G202" s="473"/>
    </row>
    <row r="203" spans="1:19" x14ac:dyDescent="0.2">
      <c r="A203" s="282" t="s">
        <v>33</v>
      </c>
      <c r="B203" s="283">
        <f>B204</f>
        <v>30000</v>
      </c>
      <c r="C203" s="284"/>
      <c r="D203" s="285"/>
      <c r="E203" s="286">
        <f>E204</f>
        <v>30000</v>
      </c>
      <c r="F203" s="287"/>
      <c r="G203" s="288"/>
    </row>
    <row r="204" spans="1:19" x14ac:dyDescent="0.2">
      <c r="A204" s="56" t="s">
        <v>11</v>
      </c>
      <c r="B204" s="88">
        <f>SUM(B205)</f>
        <v>30000</v>
      </c>
      <c r="C204" s="106"/>
      <c r="D204" s="33"/>
      <c r="E204" s="45">
        <f>SUM(E205)</f>
        <v>30000</v>
      </c>
      <c r="F204" s="14"/>
      <c r="G204" s="148"/>
    </row>
    <row r="205" spans="1:19" x14ac:dyDescent="0.2">
      <c r="A205" s="30" t="s">
        <v>86</v>
      </c>
      <c r="B205" s="89">
        <v>30000</v>
      </c>
      <c r="C205" s="107"/>
      <c r="D205" s="23"/>
      <c r="E205" s="22">
        <v>30000</v>
      </c>
      <c r="F205" s="23"/>
      <c r="G205" s="154"/>
    </row>
    <row r="206" spans="1:19" s="52" customFormat="1" ht="13.5" thickBot="1" x14ac:dyDescent="0.25">
      <c r="A206" s="367" t="s">
        <v>14</v>
      </c>
      <c r="B206" s="368">
        <f>SUM(B203)</f>
        <v>30000</v>
      </c>
      <c r="C206" s="369"/>
      <c r="D206" s="370"/>
      <c r="E206" s="371">
        <f>SUM(E203)</f>
        <v>30000</v>
      </c>
      <c r="F206" s="370"/>
      <c r="G206" s="372"/>
    </row>
    <row r="207" spans="1:19" x14ac:dyDescent="0.2">
      <c r="A207" s="471" t="s">
        <v>46</v>
      </c>
      <c r="B207" s="472"/>
      <c r="C207" s="472"/>
      <c r="D207" s="472"/>
      <c r="E207" s="472"/>
      <c r="F207" s="472"/>
      <c r="G207" s="473"/>
    </row>
    <row r="208" spans="1:19" x14ac:dyDescent="0.2">
      <c r="A208" s="289" t="s">
        <v>33</v>
      </c>
      <c r="B208" s="290">
        <f>B211+B216+B220+B218+B209</f>
        <v>699400</v>
      </c>
      <c r="C208" s="284">
        <f>C211+C216+C220+C218+C209</f>
        <v>60.35</v>
      </c>
      <c r="D208" s="287"/>
      <c r="E208" s="291"/>
      <c r="F208" s="287"/>
      <c r="G208" s="288"/>
      <c r="I208" s="16"/>
    </row>
    <row r="209" spans="1:9" x14ac:dyDescent="0.2">
      <c r="A209" s="35" t="s">
        <v>143</v>
      </c>
      <c r="B209" s="437">
        <f>SUM(B210)</f>
        <v>30000</v>
      </c>
      <c r="C209" s="118">
        <f>SUM(C210)</f>
        <v>1</v>
      </c>
      <c r="D209" s="73"/>
      <c r="E209" s="438"/>
      <c r="F209" s="73"/>
      <c r="G209" s="158"/>
      <c r="I209" s="16"/>
    </row>
    <row r="210" spans="1:9" x14ac:dyDescent="0.2">
      <c r="A210" s="39" t="s">
        <v>83</v>
      </c>
      <c r="B210" s="439">
        <v>30000</v>
      </c>
      <c r="C210" s="227">
        <v>1</v>
      </c>
      <c r="D210" s="228"/>
      <c r="E210" s="229"/>
      <c r="F210" s="228"/>
      <c r="G210" s="230"/>
      <c r="I210" s="16"/>
    </row>
    <row r="211" spans="1:9" x14ac:dyDescent="0.2">
      <c r="A211" s="32" t="s">
        <v>3</v>
      </c>
      <c r="B211" s="138">
        <f>SUM(B212:B215)</f>
        <v>569400</v>
      </c>
      <c r="C211" s="106">
        <f>SUM(C212:C215)</f>
        <v>31.35</v>
      </c>
      <c r="D211" s="14"/>
      <c r="E211" s="15"/>
      <c r="F211" s="14"/>
      <c r="G211" s="148"/>
    </row>
    <row r="212" spans="1:9" x14ac:dyDescent="0.2">
      <c r="A212" s="30" t="s">
        <v>79</v>
      </c>
      <c r="B212" s="134">
        <v>38900</v>
      </c>
      <c r="C212" s="400">
        <v>4</v>
      </c>
      <c r="D212" s="21"/>
      <c r="E212" s="20"/>
      <c r="F212" s="21"/>
      <c r="G212" s="150"/>
    </row>
    <row r="213" spans="1:9" x14ac:dyDescent="0.2">
      <c r="A213" s="30" t="s">
        <v>83</v>
      </c>
      <c r="B213" s="134">
        <v>360000</v>
      </c>
      <c r="C213" s="400">
        <v>20</v>
      </c>
      <c r="D213" s="21"/>
      <c r="E213" s="20"/>
      <c r="F213" s="21"/>
      <c r="G213" s="150"/>
    </row>
    <row r="214" spans="1:9" x14ac:dyDescent="0.2">
      <c r="A214" s="122" t="s">
        <v>86</v>
      </c>
      <c r="B214" s="177">
        <v>90500</v>
      </c>
      <c r="C214" s="178">
        <v>3.35</v>
      </c>
      <c r="D214" s="18"/>
      <c r="E214" s="179"/>
      <c r="F214" s="18"/>
      <c r="G214" s="149"/>
      <c r="I214" s="16"/>
    </row>
    <row r="215" spans="1:9" x14ac:dyDescent="0.2">
      <c r="A215" s="38" t="s">
        <v>87</v>
      </c>
      <c r="B215" s="89">
        <v>80000</v>
      </c>
      <c r="C215" s="107">
        <v>4</v>
      </c>
      <c r="D215" s="23"/>
      <c r="E215" s="22"/>
      <c r="F215" s="23"/>
      <c r="G215" s="154"/>
    </row>
    <row r="216" spans="1:9" x14ac:dyDescent="0.2">
      <c r="A216" s="24" t="s">
        <v>7</v>
      </c>
      <c r="B216" s="86">
        <f>SUM(B217:B217)</f>
        <v>80000</v>
      </c>
      <c r="C216" s="108">
        <f>SUM(C217:C217)</f>
        <v>16</v>
      </c>
      <c r="D216" s="12"/>
      <c r="E216" s="13"/>
      <c r="F216" s="12"/>
      <c r="G216" s="147"/>
    </row>
    <row r="217" spans="1:9" x14ac:dyDescent="0.2">
      <c r="A217" s="34" t="s">
        <v>87</v>
      </c>
      <c r="B217" s="167">
        <v>80000</v>
      </c>
      <c r="C217" s="168">
        <v>16</v>
      </c>
      <c r="D217" s="169"/>
      <c r="E217" s="170"/>
      <c r="F217" s="169"/>
      <c r="G217" s="171"/>
    </row>
    <row r="218" spans="1:9" s="52" customFormat="1" x14ac:dyDescent="0.2">
      <c r="A218" s="31" t="s">
        <v>124</v>
      </c>
      <c r="B218" s="86">
        <f>SUM(B219)</f>
        <v>10000</v>
      </c>
      <c r="C218" s="108">
        <f>SUM(C219)</f>
        <v>1</v>
      </c>
      <c r="D218" s="29"/>
      <c r="E218" s="44"/>
      <c r="F218" s="29"/>
      <c r="G218" s="133"/>
    </row>
    <row r="219" spans="1:9" x14ac:dyDescent="0.2">
      <c r="A219" s="34" t="s">
        <v>83</v>
      </c>
      <c r="B219" s="192">
        <v>10000</v>
      </c>
      <c r="C219" s="168">
        <v>1</v>
      </c>
      <c r="D219" s="169"/>
      <c r="E219" s="170"/>
      <c r="F219" s="169"/>
      <c r="G219" s="171"/>
    </row>
    <row r="220" spans="1:9" x14ac:dyDescent="0.2">
      <c r="A220" s="31" t="s">
        <v>111</v>
      </c>
      <c r="B220" s="86">
        <f>SUM(B221)</f>
        <v>10000</v>
      </c>
      <c r="C220" s="103">
        <f>SUM(C221)</f>
        <v>11</v>
      </c>
      <c r="D220" s="12"/>
      <c r="E220" s="13"/>
      <c r="F220" s="12"/>
      <c r="G220" s="147"/>
    </row>
    <row r="221" spans="1:9" x14ac:dyDescent="0.2">
      <c r="A221" s="38" t="s">
        <v>83</v>
      </c>
      <c r="B221" s="89">
        <v>10000</v>
      </c>
      <c r="C221" s="107">
        <v>11</v>
      </c>
      <c r="D221" s="23"/>
      <c r="E221" s="22"/>
      <c r="F221" s="23"/>
      <c r="G221" s="154"/>
    </row>
    <row r="222" spans="1:9" x14ac:dyDescent="0.2">
      <c r="A222" s="272" t="s">
        <v>34</v>
      </c>
      <c r="B222" s="273">
        <f>B223+B227+B229+B231+B235+B237+B239+B241+B243+B245+B247+B251+B233+B225+B249</f>
        <v>418030</v>
      </c>
      <c r="C222" s="292">
        <f>C223+C227+C229+C231+C235+C237+C239+C241+C243+C245+C247+C251+C233+C225+C249</f>
        <v>4033.4999999999995</v>
      </c>
      <c r="D222" s="293"/>
      <c r="E222" s="294"/>
      <c r="F222" s="293"/>
      <c r="G222" s="295"/>
    </row>
    <row r="223" spans="1:9" x14ac:dyDescent="0.2">
      <c r="A223" s="31" t="s">
        <v>112</v>
      </c>
      <c r="B223" s="87">
        <f>SUM(B224)</f>
        <v>500</v>
      </c>
      <c r="C223" s="108">
        <f>SUM(C224)</f>
        <v>1</v>
      </c>
      <c r="D223" s="29"/>
      <c r="E223" s="44"/>
      <c r="F223" s="29"/>
      <c r="G223" s="133"/>
    </row>
    <row r="224" spans="1:9" x14ac:dyDescent="0.2">
      <c r="A224" s="34" t="s">
        <v>83</v>
      </c>
      <c r="B224" s="167">
        <v>500</v>
      </c>
      <c r="C224" s="168">
        <v>1</v>
      </c>
      <c r="D224" s="169"/>
      <c r="E224" s="170"/>
      <c r="F224" s="169"/>
      <c r="G224" s="171"/>
    </row>
    <row r="225" spans="1:7" x14ac:dyDescent="0.2">
      <c r="A225" s="31" t="s">
        <v>110</v>
      </c>
      <c r="B225" s="87">
        <f>SUM(B226)</f>
        <v>580</v>
      </c>
      <c r="C225" s="108">
        <f>SUM(C226)</f>
        <v>1</v>
      </c>
      <c r="D225" s="29"/>
      <c r="E225" s="44"/>
      <c r="F225" s="29"/>
      <c r="G225" s="133"/>
    </row>
    <row r="226" spans="1:7" x14ac:dyDescent="0.2">
      <c r="A226" s="34" t="s">
        <v>83</v>
      </c>
      <c r="B226" s="167">
        <v>580</v>
      </c>
      <c r="C226" s="168">
        <v>1</v>
      </c>
      <c r="D226" s="169"/>
      <c r="E226" s="170"/>
      <c r="F226" s="169"/>
      <c r="G226" s="171"/>
    </row>
    <row r="227" spans="1:7" x14ac:dyDescent="0.2">
      <c r="A227" s="31" t="s">
        <v>19</v>
      </c>
      <c r="B227" s="87">
        <f>SUM(B228)</f>
        <v>20000</v>
      </c>
      <c r="C227" s="108">
        <f>SUM(C228)</f>
        <v>200</v>
      </c>
      <c r="D227" s="29"/>
      <c r="E227" s="44"/>
      <c r="F227" s="29"/>
      <c r="G227" s="133"/>
    </row>
    <row r="228" spans="1:7" x14ac:dyDescent="0.2">
      <c r="A228" s="34" t="s">
        <v>83</v>
      </c>
      <c r="B228" s="167">
        <v>20000</v>
      </c>
      <c r="C228" s="168">
        <v>200</v>
      </c>
      <c r="D228" s="169"/>
      <c r="E228" s="170"/>
      <c r="F228" s="169"/>
      <c r="G228" s="171"/>
    </row>
    <row r="229" spans="1:7" x14ac:dyDescent="0.2">
      <c r="A229" s="31" t="s">
        <v>113</v>
      </c>
      <c r="B229" s="87">
        <f>SUM(B230)</f>
        <v>292000</v>
      </c>
      <c r="C229" s="108">
        <f>SUM(C230)</f>
        <v>2920</v>
      </c>
      <c r="D229" s="29"/>
      <c r="E229" s="44"/>
      <c r="F229" s="29"/>
      <c r="G229" s="133"/>
    </row>
    <row r="230" spans="1:7" x14ac:dyDescent="0.2">
      <c r="A230" s="34" t="s">
        <v>83</v>
      </c>
      <c r="B230" s="167">
        <v>292000</v>
      </c>
      <c r="C230" s="168">
        <v>2920</v>
      </c>
      <c r="D230" s="169"/>
      <c r="E230" s="170"/>
      <c r="F230" s="169"/>
      <c r="G230" s="171"/>
    </row>
    <row r="231" spans="1:7" x14ac:dyDescent="0.2">
      <c r="A231" s="31" t="s">
        <v>18</v>
      </c>
      <c r="B231" s="87">
        <f>SUM(B232)</f>
        <v>70000</v>
      </c>
      <c r="C231" s="108">
        <f>SUM(C232)</f>
        <v>700</v>
      </c>
      <c r="D231" s="29"/>
      <c r="E231" s="44"/>
      <c r="F231" s="29"/>
      <c r="G231" s="133"/>
    </row>
    <row r="232" spans="1:7" x14ac:dyDescent="0.2">
      <c r="A232" s="34" t="s">
        <v>83</v>
      </c>
      <c r="B232" s="167">
        <v>70000</v>
      </c>
      <c r="C232" s="168">
        <v>700</v>
      </c>
      <c r="D232" s="169"/>
      <c r="E232" s="170"/>
      <c r="F232" s="169"/>
      <c r="G232" s="171"/>
    </row>
    <row r="233" spans="1:7" x14ac:dyDescent="0.2">
      <c r="A233" s="31" t="s">
        <v>17</v>
      </c>
      <c r="B233" s="87">
        <f>SUM(B234)</f>
        <v>4200</v>
      </c>
      <c r="C233" s="108">
        <f>SUM(C234)</f>
        <v>4.2</v>
      </c>
      <c r="D233" s="29"/>
      <c r="E233" s="44"/>
      <c r="F233" s="29"/>
      <c r="G233" s="133"/>
    </row>
    <row r="234" spans="1:7" x14ac:dyDescent="0.2">
      <c r="A234" s="34" t="s">
        <v>83</v>
      </c>
      <c r="B234" s="167">
        <v>4200</v>
      </c>
      <c r="C234" s="168">
        <v>4.2</v>
      </c>
      <c r="D234" s="169"/>
      <c r="E234" s="170"/>
      <c r="F234" s="169"/>
      <c r="G234" s="171"/>
    </row>
    <row r="235" spans="1:7" x14ac:dyDescent="0.2">
      <c r="A235" s="31" t="s">
        <v>21</v>
      </c>
      <c r="B235" s="87">
        <f>SUM(B236)</f>
        <v>20000</v>
      </c>
      <c r="C235" s="108">
        <f>SUM(C236)</f>
        <v>200</v>
      </c>
      <c r="D235" s="29"/>
      <c r="E235" s="44"/>
      <c r="F235" s="29"/>
      <c r="G235" s="133"/>
    </row>
    <row r="236" spans="1:7" x14ac:dyDescent="0.2">
      <c r="A236" s="34" t="s">
        <v>83</v>
      </c>
      <c r="B236" s="167">
        <v>20000</v>
      </c>
      <c r="C236" s="168">
        <v>200</v>
      </c>
      <c r="D236" s="169"/>
      <c r="E236" s="170"/>
      <c r="F236" s="169"/>
      <c r="G236" s="171"/>
    </row>
    <row r="237" spans="1:7" x14ac:dyDescent="0.2">
      <c r="A237" s="31" t="s">
        <v>125</v>
      </c>
      <c r="B237" s="87">
        <f>SUM(B238)</f>
        <v>900</v>
      </c>
      <c r="C237" s="108">
        <f>SUM(C238)</f>
        <v>0.2</v>
      </c>
      <c r="D237" s="29"/>
      <c r="E237" s="44"/>
      <c r="F237" s="29"/>
      <c r="G237" s="133"/>
    </row>
    <row r="238" spans="1:7" x14ac:dyDescent="0.2">
      <c r="A238" s="34" t="s">
        <v>83</v>
      </c>
      <c r="B238" s="167">
        <v>900</v>
      </c>
      <c r="C238" s="168">
        <v>0.2</v>
      </c>
      <c r="D238" s="169"/>
      <c r="E238" s="170"/>
      <c r="F238" s="169"/>
      <c r="G238" s="171"/>
    </row>
    <row r="239" spans="1:7" x14ac:dyDescent="0.2">
      <c r="A239" s="31" t="s">
        <v>114</v>
      </c>
      <c r="B239" s="87">
        <f>SUM(B240)</f>
        <v>2000</v>
      </c>
      <c r="C239" s="108">
        <f>SUM(C240)</f>
        <v>0.5</v>
      </c>
      <c r="D239" s="29"/>
      <c r="E239" s="44"/>
      <c r="F239" s="29"/>
      <c r="G239" s="133"/>
    </row>
    <row r="240" spans="1:7" x14ac:dyDescent="0.2">
      <c r="A240" s="34" t="s">
        <v>83</v>
      </c>
      <c r="B240" s="167">
        <v>2000</v>
      </c>
      <c r="C240" s="168">
        <v>0.5</v>
      </c>
      <c r="D240" s="169"/>
      <c r="E240" s="170"/>
      <c r="F240" s="169"/>
      <c r="G240" s="171"/>
    </row>
    <row r="241" spans="1:8" x14ac:dyDescent="0.2">
      <c r="A241" s="31" t="s">
        <v>108</v>
      </c>
      <c r="B241" s="87">
        <f>SUM(B242)</f>
        <v>1000</v>
      </c>
      <c r="C241" s="108">
        <f>SUM(C242)</f>
        <v>0.2</v>
      </c>
      <c r="D241" s="29"/>
      <c r="E241" s="44"/>
      <c r="F241" s="29"/>
      <c r="G241" s="133"/>
    </row>
    <row r="242" spans="1:8" x14ac:dyDescent="0.2">
      <c r="A242" s="34" t="s">
        <v>83</v>
      </c>
      <c r="B242" s="167">
        <v>1000</v>
      </c>
      <c r="C242" s="168">
        <v>0.2</v>
      </c>
      <c r="D242" s="169"/>
      <c r="E242" s="170"/>
      <c r="F242" s="169"/>
      <c r="G242" s="171"/>
    </row>
    <row r="243" spans="1:8" x14ac:dyDescent="0.2">
      <c r="A243" s="31" t="s">
        <v>25</v>
      </c>
      <c r="B243" s="87">
        <f>SUM(B244)</f>
        <v>1200</v>
      </c>
      <c r="C243" s="108">
        <f>SUM(C244)</f>
        <v>1</v>
      </c>
      <c r="D243" s="29"/>
      <c r="E243" s="44"/>
      <c r="F243" s="29"/>
      <c r="G243" s="133"/>
    </row>
    <row r="244" spans="1:8" x14ac:dyDescent="0.2">
      <c r="A244" s="34" t="s">
        <v>83</v>
      </c>
      <c r="B244" s="167">
        <v>1200</v>
      </c>
      <c r="C244" s="168">
        <v>1</v>
      </c>
      <c r="D244" s="169"/>
      <c r="E244" s="170"/>
      <c r="F244" s="169"/>
      <c r="G244" s="171"/>
    </row>
    <row r="245" spans="1:8" x14ac:dyDescent="0.2">
      <c r="A245" s="31" t="s">
        <v>24</v>
      </c>
      <c r="B245" s="87">
        <f>SUM(B246)</f>
        <v>3000</v>
      </c>
      <c r="C245" s="108">
        <f>SUM(C246)</f>
        <v>3</v>
      </c>
      <c r="D245" s="29"/>
      <c r="E245" s="44"/>
      <c r="F245" s="29"/>
      <c r="G245" s="133"/>
    </row>
    <row r="246" spans="1:8" x14ac:dyDescent="0.2">
      <c r="A246" s="34" t="s">
        <v>83</v>
      </c>
      <c r="B246" s="167">
        <v>3000</v>
      </c>
      <c r="C246" s="168">
        <v>3</v>
      </c>
      <c r="D246" s="169"/>
      <c r="E246" s="170"/>
      <c r="F246" s="169"/>
      <c r="G246" s="171"/>
    </row>
    <row r="247" spans="1:8" x14ac:dyDescent="0.2">
      <c r="A247" s="31" t="s">
        <v>28</v>
      </c>
      <c r="B247" s="87">
        <f>SUM(B248)</f>
        <v>1000</v>
      </c>
      <c r="C247" s="108">
        <f>SUM(C248)</f>
        <v>1</v>
      </c>
      <c r="D247" s="29"/>
      <c r="E247" s="44"/>
      <c r="F247" s="29"/>
      <c r="G247" s="133"/>
    </row>
    <row r="248" spans="1:8" x14ac:dyDescent="0.2">
      <c r="A248" s="34" t="s">
        <v>83</v>
      </c>
      <c r="B248" s="167">
        <v>1000</v>
      </c>
      <c r="C248" s="168">
        <v>1</v>
      </c>
      <c r="D248" s="169"/>
      <c r="E248" s="170"/>
      <c r="F248" s="169"/>
      <c r="G248" s="171"/>
    </row>
    <row r="249" spans="1:8" x14ac:dyDescent="0.2">
      <c r="A249" s="31" t="s">
        <v>144</v>
      </c>
      <c r="B249" s="87">
        <f>SUM(B250)</f>
        <v>650</v>
      </c>
      <c r="C249" s="108">
        <f>SUM(C250)</f>
        <v>1</v>
      </c>
      <c r="D249" s="29"/>
      <c r="E249" s="44"/>
      <c r="F249" s="29"/>
      <c r="G249" s="133"/>
    </row>
    <row r="250" spans="1:8" x14ac:dyDescent="0.2">
      <c r="A250" s="34" t="s">
        <v>83</v>
      </c>
      <c r="B250" s="167">
        <v>650</v>
      </c>
      <c r="C250" s="168">
        <v>1</v>
      </c>
      <c r="D250" s="169"/>
      <c r="E250" s="170"/>
      <c r="F250" s="169"/>
      <c r="G250" s="171"/>
    </row>
    <row r="251" spans="1:8" x14ac:dyDescent="0.2">
      <c r="A251" s="31" t="s">
        <v>30</v>
      </c>
      <c r="B251" s="87">
        <f>SUM(B252)</f>
        <v>1000</v>
      </c>
      <c r="C251" s="108">
        <f>SUM(C252)</f>
        <v>0.4</v>
      </c>
      <c r="D251" s="29"/>
      <c r="E251" s="44"/>
      <c r="F251" s="29"/>
      <c r="G251" s="133"/>
    </row>
    <row r="252" spans="1:8" x14ac:dyDescent="0.2">
      <c r="A252" s="34" t="s">
        <v>83</v>
      </c>
      <c r="B252" s="167">
        <v>1000</v>
      </c>
      <c r="C252" s="168">
        <v>0.4</v>
      </c>
      <c r="D252" s="169"/>
      <c r="E252" s="170"/>
      <c r="F252" s="169"/>
      <c r="G252" s="171"/>
    </row>
    <row r="253" spans="1:8" x14ac:dyDescent="0.2">
      <c r="A253" s="303" t="s">
        <v>35</v>
      </c>
      <c r="B253" s="263">
        <v>0</v>
      </c>
      <c r="C253" s="264">
        <v>0</v>
      </c>
      <c r="D253" s="364"/>
      <c r="E253" s="365"/>
      <c r="F253" s="364"/>
      <c r="G253" s="366"/>
    </row>
    <row r="254" spans="1:8" ht="13.5" thickBot="1" x14ac:dyDescent="0.25">
      <c r="A254" s="373" t="s">
        <v>14</v>
      </c>
      <c r="B254" s="374">
        <f>B253+B222+B208</f>
        <v>1117430</v>
      </c>
      <c r="C254" s="369">
        <f>C253+C222+C208</f>
        <v>4093.8499999999995</v>
      </c>
      <c r="D254" s="375"/>
      <c r="E254" s="376"/>
      <c r="F254" s="375"/>
      <c r="G254" s="377"/>
    </row>
    <row r="255" spans="1:8" x14ac:dyDescent="0.2">
      <c r="A255" s="471" t="s">
        <v>65</v>
      </c>
      <c r="B255" s="472"/>
      <c r="C255" s="472"/>
      <c r="D255" s="472"/>
      <c r="E255" s="472"/>
      <c r="F255" s="472"/>
      <c r="G255" s="473"/>
      <c r="H255" s="27"/>
    </row>
    <row r="256" spans="1:8" s="27" customFormat="1" x14ac:dyDescent="0.2">
      <c r="A256" s="282" t="s">
        <v>33</v>
      </c>
      <c r="B256" s="296">
        <f>B257+B259+B261+B265+B269+B267</f>
        <v>45400</v>
      </c>
      <c r="C256" s="297">
        <f>C257+C259+C261+C265+C269+C267</f>
        <v>4.2</v>
      </c>
      <c r="D256" s="297">
        <f>D257+D259+D261+D265+D269+D267</f>
        <v>0</v>
      </c>
      <c r="E256" s="298">
        <f>E257+E259+E261+E265+E269+E267</f>
        <v>0</v>
      </c>
      <c r="F256" s="297">
        <f>F257+F259+F261+F265+F269+F267</f>
        <v>0</v>
      </c>
      <c r="G256" s="299">
        <f>G257+G259+G261+G265+G269</f>
        <v>0</v>
      </c>
      <c r="H256" s="2"/>
    </row>
    <row r="257" spans="1:9" s="27" customFormat="1" x14ac:dyDescent="0.2">
      <c r="A257" s="31" t="s">
        <v>7</v>
      </c>
      <c r="B257" s="87">
        <f>SUM(B258)</f>
        <v>2450</v>
      </c>
      <c r="C257" s="108">
        <f>SUM(C258)</f>
        <v>1</v>
      </c>
      <c r="D257" s="12"/>
      <c r="E257" s="13"/>
      <c r="F257" s="12"/>
      <c r="G257" s="147"/>
      <c r="H257" s="2"/>
    </row>
    <row r="258" spans="1:9" s="27" customFormat="1" x14ac:dyDescent="0.2">
      <c r="A258" s="34" t="s">
        <v>83</v>
      </c>
      <c r="B258" s="167">
        <v>2450</v>
      </c>
      <c r="C258" s="168">
        <v>1</v>
      </c>
      <c r="D258" s="169"/>
      <c r="E258" s="170"/>
      <c r="F258" s="169"/>
      <c r="G258" s="171"/>
      <c r="H258" s="2"/>
    </row>
    <row r="259" spans="1:9" s="27" customFormat="1" x14ac:dyDescent="0.2">
      <c r="A259" s="31" t="s">
        <v>8</v>
      </c>
      <c r="B259" s="87">
        <f>SUM(B260:B260)</f>
        <v>1550</v>
      </c>
      <c r="C259" s="108">
        <f>SUM(C260:C260)</f>
        <v>1</v>
      </c>
      <c r="D259" s="12"/>
      <c r="E259" s="13"/>
      <c r="F259" s="12"/>
      <c r="G259" s="147"/>
      <c r="H259" s="2"/>
    </row>
    <row r="260" spans="1:9" s="27" customFormat="1" x14ac:dyDescent="0.2">
      <c r="A260" s="38" t="s">
        <v>83</v>
      </c>
      <c r="B260" s="89">
        <v>1550</v>
      </c>
      <c r="C260" s="107">
        <v>1</v>
      </c>
      <c r="D260" s="23"/>
      <c r="E260" s="22"/>
      <c r="F260" s="23"/>
      <c r="G260" s="154"/>
      <c r="H260" s="2"/>
    </row>
    <row r="261" spans="1:9" s="27" customFormat="1" x14ac:dyDescent="0.2">
      <c r="A261" s="31" t="s">
        <v>9</v>
      </c>
      <c r="B261" s="87">
        <f>SUM(B262:B264)</f>
        <v>21200</v>
      </c>
      <c r="C261" s="108">
        <f>SUM(C262:C264)</f>
        <v>1.3</v>
      </c>
      <c r="D261" s="12"/>
      <c r="E261" s="13"/>
      <c r="F261" s="12"/>
      <c r="G261" s="147"/>
      <c r="H261" s="2"/>
    </row>
    <row r="262" spans="1:9" s="27" customFormat="1" x14ac:dyDescent="0.2">
      <c r="A262" s="120" t="s">
        <v>75</v>
      </c>
      <c r="B262" s="165">
        <v>7000</v>
      </c>
      <c r="C262" s="166">
        <v>0.5</v>
      </c>
      <c r="D262" s="14"/>
      <c r="E262" s="15"/>
      <c r="F262" s="14"/>
      <c r="G262" s="148"/>
      <c r="H262" s="2"/>
    </row>
    <row r="263" spans="1:9" s="27" customFormat="1" x14ac:dyDescent="0.2">
      <c r="A263" s="30" t="s">
        <v>83</v>
      </c>
      <c r="B263" s="134">
        <v>7000</v>
      </c>
      <c r="C263" s="135">
        <v>0.5</v>
      </c>
      <c r="D263" s="21"/>
      <c r="E263" s="20"/>
      <c r="F263" s="21"/>
      <c r="G263" s="150"/>
      <c r="H263" s="2"/>
    </row>
    <row r="264" spans="1:9" s="27" customFormat="1" x14ac:dyDescent="0.2">
      <c r="A264" s="120" t="s">
        <v>86</v>
      </c>
      <c r="B264" s="165">
        <v>7200</v>
      </c>
      <c r="C264" s="166">
        <v>0.3</v>
      </c>
      <c r="D264" s="14"/>
      <c r="E264" s="15"/>
      <c r="F264" s="14"/>
      <c r="G264" s="148"/>
      <c r="H264" s="2"/>
    </row>
    <row r="265" spans="1:9" s="27" customFormat="1" x14ac:dyDescent="0.2">
      <c r="A265" s="24" t="s">
        <v>10</v>
      </c>
      <c r="B265" s="87">
        <f>SUM(B266:B266)</f>
        <v>7000</v>
      </c>
      <c r="C265" s="108">
        <f>SUM(C266:C266)</f>
        <v>0.5</v>
      </c>
      <c r="D265" s="12"/>
      <c r="E265" s="13"/>
      <c r="F265" s="12"/>
      <c r="G265" s="147"/>
      <c r="H265" s="2"/>
    </row>
    <row r="266" spans="1:9" s="27" customFormat="1" x14ac:dyDescent="0.2">
      <c r="A266" s="74" t="s">
        <v>83</v>
      </c>
      <c r="B266" s="177">
        <v>7000</v>
      </c>
      <c r="C266" s="107">
        <v>0.5</v>
      </c>
      <c r="D266" s="18"/>
      <c r="E266" s="179"/>
      <c r="F266" s="18"/>
      <c r="G266" s="149"/>
      <c r="H266" s="2"/>
    </row>
    <row r="267" spans="1:9" s="389" customFormat="1" x14ac:dyDescent="0.2">
      <c r="A267" s="35" t="s">
        <v>128</v>
      </c>
      <c r="B267" s="87">
        <f>SUM(B268)</f>
        <v>9400</v>
      </c>
      <c r="C267" s="108">
        <f>SUM(C268)</f>
        <v>0.2</v>
      </c>
      <c r="D267" s="29"/>
      <c r="E267" s="44"/>
      <c r="F267" s="29"/>
      <c r="G267" s="133"/>
      <c r="H267" s="52"/>
    </row>
    <row r="268" spans="1:9" s="27" customFormat="1" x14ac:dyDescent="0.2">
      <c r="A268" s="39" t="s">
        <v>86</v>
      </c>
      <c r="B268" s="167">
        <v>9400</v>
      </c>
      <c r="C268" s="168">
        <v>0.2</v>
      </c>
      <c r="D268" s="169"/>
      <c r="E268" s="170"/>
      <c r="F268" s="169"/>
      <c r="G268" s="171"/>
      <c r="H268" s="2"/>
    </row>
    <row r="269" spans="1:9" x14ac:dyDescent="0.2">
      <c r="A269" s="398" t="s">
        <v>13</v>
      </c>
      <c r="B269" s="88">
        <f>SUM(B270:B270)</f>
        <v>3800</v>
      </c>
      <c r="C269" s="106">
        <f>SUM(C270:C270)</f>
        <v>0.2</v>
      </c>
      <c r="D269" s="14"/>
      <c r="E269" s="15"/>
      <c r="F269" s="14"/>
      <c r="G269" s="148">
        <f>SUM(G270:G270)</f>
        <v>0</v>
      </c>
      <c r="H269" s="27"/>
    </row>
    <row r="270" spans="1:9" x14ac:dyDescent="0.2">
      <c r="A270" s="36" t="s">
        <v>83</v>
      </c>
      <c r="B270" s="134">
        <v>3800</v>
      </c>
      <c r="C270" s="135">
        <v>0.2</v>
      </c>
      <c r="D270" s="21"/>
      <c r="E270" s="20"/>
      <c r="F270" s="21"/>
      <c r="G270" s="150"/>
      <c r="H270" s="27"/>
    </row>
    <row r="271" spans="1:9" x14ac:dyDescent="0.2">
      <c r="A271" s="272" t="s">
        <v>34</v>
      </c>
      <c r="B271" s="300">
        <f>B272+B274+B278+B280+B282+B284+B286+B288+B290+B292+B294+B276</f>
        <v>28080</v>
      </c>
      <c r="C271" s="301">
        <f t="shared" ref="C271:G271" si="0">C272+C274+C278+C280+C282+C284+C286+C288+C290+C292+C294+C276</f>
        <v>15.599999999999998</v>
      </c>
      <c r="D271" s="275">
        <f t="shared" si="0"/>
        <v>0</v>
      </c>
      <c r="E271" s="276">
        <f t="shared" si="0"/>
        <v>0</v>
      </c>
      <c r="F271" s="275">
        <f t="shared" si="0"/>
        <v>0</v>
      </c>
      <c r="G271" s="302">
        <f t="shared" si="0"/>
        <v>0</v>
      </c>
      <c r="I271" s="16"/>
    </row>
    <row r="272" spans="1:9" x14ac:dyDescent="0.2">
      <c r="A272" s="31" t="s">
        <v>80</v>
      </c>
      <c r="B272" s="93">
        <f>SUM(B273:B273)</f>
        <v>2200</v>
      </c>
      <c r="C272" s="113">
        <f>SUM(C273:C273)</f>
        <v>0.4</v>
      </c>
      <c r="D272" s="57"/>
      <c r="E272" s="58"/>
      <c r="F272" s="57"/>
      <c r="G272" s="193"/>
    </row>
    <row r="273" spans="1:7" x14ac:dyDescent="0.2">
      <c r="A273" s="30" t="s">
        <v>83</v>
      </c>
      <c r="B273" s="194">
        <v>2200</v>
      </c>
      <c r="C273" s="195">
        <v>0.4</v>
      </c>
      <c r="D273" s="203"/>
      <c r="E273" s="204"/>
      <c r="F273" s="203"/>
      <c r="G273" s="173"/>
    </row>
    <row r="274" spans="1:7" x14ac:dyDescent="0.2">
      <c r="A274" s="31" t="s">
        <v>22</v>
      </c>
      <c r="B274" s="87">
        <f>SUM(B275)</f>
        <v>800</v>
      </c>
      <c r="C274" s="108">
        <f>SUM(C275)</f>
        <v>4</v>
      </c>
      <c r="D274" s="12"/>
      <c r="E274" s="13"/>
      <c r="F274" s="12"/>
      <c r="G274" s="133"/>
    </row>
    <row r="275" spans="1:7" x14ac:dyDescent="0.2">
      <c r="A275" s="34" t="s">
        <v>83</v>
      </c>
      <c r="B275" s="167">
        <v>800</v>
      </c>
      <c r="C275" s="168">
        <v>4</v>
      </c>
      <c r="D275" s="169"/>
      <c r="E275" s="170"/>
      <c r="F275" s="169"/>
      <c r="G275" s="171"/>
    </row>
    <row r="276" spans="1:7" s="52" customFormat="1" x14ac:dyDescent="0.2">
      <c r="A276" s="31" t="s">
        <v>23</v>
      </c>
      <c r="B276" s="87">
        <f>SUM(B277)</f>
        <v>400</v>
      </c>
      <c r="C276" s="87">
        <f>SUM(C277)</f>
        <v>5</v>
      </c>
      <c r="D276" s="29"/>
      <c r="E276" s="44"/>
      <c r="F276" s="29"/>
      <c r="G276" s="133"/>
    </row>
    <row r="277" spans="1:7" x14ac:dyDescent="0.2">
      <c r="A277" s="34" t="s">
        <v>86</v>
      </c>
      <c r="B277" s="167">
        <v>400</v>
      </c>
      <c r="C277" s="168">
        <v>5</v>
      </c>
      <c r="D277" s="169"/>
      <c r="E277" s="170"/>
      <c r="F277" s="169"/>
      <c r="G277" s="171"/>
    </row>
    <row r="278" spans="1:7" x14ac:dyDescent="0.2">
      <c r="A278" s="31" t="s">
        <v>107</v>
      </c>
      <c r="B278" s="87">
        <f>SUM(B279)</f>
        <v>4950</v>
      </c>
      <c r="C278" s="108">
        <f>SUM(C279)</f>
        <v>1.6</v>
      </c>
      <c r="D278" s="12"/>
      <c r="E278" s="13"/>
      <c r="F278" s="12"/>
      <c r="G278" s="133"/>
    </row>
    <row r="279" spans="1:7" x14ac:dyDescent="0.2">
      <c r="A279" s="34" t="s">
        <v>83</v>
      </c>
      <c r="B279" s="167">
        <v>4950</v>
      </c>
      <c r="C279" s="168">
        <v>1.6</v>
      </c>
      <c r="D279" s="169"/>
      <c r="E279" s="170"/>
      <c r="F279" s="169"/>
      <c r="G279" s="171"/>
    </row>
    <row r="280" spans="1:7" x14ac:dyDescent="0.2">
      <c r="A280" s="31" t="s">
        <v>108</v>
      </c>
      <c r="B280" s="87">
        <f>SUM(B281)</f>
        <v>5250</v>
      </c>
      <c r="C280" s="108">
        <f>SUM(C281)</f>
        <v>1.6</v>
      </c>
      <c r="D280" s="12"/>
      <c r="E280" s="13"/>
      <c r="F280" s="12"/>
      <c r="G280" s="133"/>
    </row>
    <row r="281" spans="1:7" x14ac:dyDescent="0.2">
      <c r="A281" s="34" t="s">
        <v>83</v>
      </c>
      <c r="B281" s="167">
        <v>5250</v>
      </c>
      <c r="C281" s="168">
        <v>1.6</v>
      </c>
      <c r="D281" s="169"/>
      <c r="E281" s="170"/>
      <c r="F281" s="169"/>
      <c r="G281" s="171"/>
    </row>
    <row r="282" spans="1:7" x14ac:dyDescent="0.2">
      <c r="A282" s="31" t="s">
        <v>139</v>
      </c>
      <c r="B282" s="87">
        <f>SUM(B283)</f>
        <v>5000</v>
      </c>
      <c r="C282" s="108">
        <f>SUM(C283)</f>
        <v>0.4</v>
      </c>
      <c r="D282" s="12"/>
      <c r="E282" s="13"/>
      <c r="F282" s="12"/>
      <c r="G282" s="133"/>
    </row>
    <row r="283" spans="1:7" x14ac:dyDescent="0.2">
      <c r="A283" s="34" t="s">
        <v>75</v>
      </c>
      <c r="B283" s="167">
        <v>5000</v>
      </c>
      <c r="C283" s="168">
        <v>0.4</v>
      </c>
      <c r="D283" s="169"/>
      <c r="E283" s="170"/>
      <c r="F283" s="169"/>
      <c r="G283" s="171"/>
    </row>
    <row r="284" spans="1:7" x14ac:dyDescent="0.2">
      <c r="A284" s="31" t="s">
        <v>25</v>
      </c>
      <c r="B284" s="87">
        <f>SUM(B285)</f>
        <v>2000</v>
      </c>
      <c r="C284" s="108">
        <f>SUM(C285)</f>
        <v>1</v>
      </c>
      <c r="D284" s="12"/>
      <c r="E284" s="13"/>
      <c r="F284" s="12"/>
      <c r="G284" s="133"/>
    </row>
    <row r="285" spans="1:7" x14ac:dyDescent="0.2">
      <c r="A285" s="34" t="s">
        <v>83</v>
      </c>
      <c r="B285" s="167">
        <v>2000</v>
      </c>
      <c r="C285" s="168">
        <v>1</v>
      </c>
      <c r="D285" s="169"/>
      <c r="E285" s="170"/>
      <c r="F285" s="169"/>
      <c r="G285" s="171"/>
    </row>
    <row r="286" spans="1:7" x14ac:dyDescent="0.2">
      <c r="A286" s="31" t="s">
        <v>24</v>
      </c>
      <c r="B286" s="87">
        <f>SUM(B287:B287)</f>
        <v>1800</v>
      </c>
      <c r="C286" s="406">
        <f>SUM(C287:C287)</f>
        <v>1</v>
      </c>
      <c r="D286" s="65"/>
      <c r="E286" s="201"/>
      <c r="F286" s="65"/>
      <c r="G286" s="145"/>
    </row>
    <row r="287" spans="1:7" x14ac:dyDescent="0.2">
      <c r="A287" s="34" t="s">
        <v>83</v>
      </c>
      <c r="B287" s="167">
        <v>1800</v>
      </c>
      <c r="C287" s="407">
        <v>1</v>
      </c>
      <c r="D287" s="199"/>
      <c r="E287" s="200"/>
      <c r="F287" s="199"/>
      <c r="G287" s="176"/>
    </row>
    <row r="288" spans="1:7" s="52" customFormat="1" x14ac:dyDescent="0.2">
      <c r="A288" s="32" t="s">
        <v>129</v>
      </c>
      <c r="B288" s="88">
        <f>SUM(B289)</f>
        <v>640</v>
      </c>
      <c r="C288" s="408">
        <f>SUM(C289)</f>
        <v>0.2</v>
      </c>
      <c r="D288" s="66"/>
      <c r="E288" s="67"/>
      <c r="F288" s="66"/>
      <c r="G288" s="384"/>
    </row>
    <row r="289" spans="1:7" x14ac:dyDescent="0.2">
      <c r="A289" s="121" t="s">
        <v>86</v>
      </c>
      <c r="B289" s="183">
        <v>640</v>
      </c>
      <c r="C289" s="409">
        <v>0.2</v>
      </c>
      <c r="D289" s="210"/>
      <c r="E289" s="217"/>
      <c r="F289" s="210"/>
      <c r="G289" s="211"/>
    </row>
    <row r="290" spans="1:7" x14ac:dyDescent="0.2">
      <c r="A290" s="31" t="s">
        <v>145</v>
      </c>
      <c r="B290" s="87">
        <f>SUM(B291:B291)</f>
        <v>1000</v>
      </c>
      <c r="C290" s="108">
        <f>SUM(C291:C291)</f>
        <v>0.1</v>
      </c>
      <c r="D290" s="12"/>
      <c r="E290" s="13"/>
      <c r="F290" s="12"/>
      <c r="G290" s="133"/>
    </row>
    <row r="291" spans="1:7" x14ac:dyDescent="0.2">
      <c r="A291" s="34" t="s">
        <v>83</v>
      </c>
      <c r="B291" s="167">
        <v>1000</v>
      </c>
      <c r="C291" s="168">
        <v>0.1</v>
      </c>
      <c r="D291" s="169"/>
      <c r="E291" s="170"/>
      <c r="F291" s="169"/>
      <c r="G291" s="171"/>
    </row>
    <row r="292" spans="1:7" x14ac:dyDescent="0.2">
      <c r="A292" s="49" t="s">
        <v>27</v>
      </c>
      <c r="B292" s="91">
        <f>SUM(B293:B293)</f>
        <v>300</v>
      </c>
      <c r="C292" s="110">
        <f>SUM(C293:C293)</f>
        <v>0.1</v>
      </c>
      <c r="D292" s="196"/>
      <c r="E292" s="197"/>
      <c r="F292" s="196"/>
      <c r="G292" s="198"/>
    </row>
    <row r="293" spans="1:7" x14ac:dyDescent="0.2">
      <c r="A293" s="34" t="s">
        <v>83</v>
      </c>
      <c r="B293" s="167">
        <v>300</v>
      </c>
      <c r="C293" s="168">
        <v>0.1</v>
      </c>
      <c r="D293" s="199"/>
      <c r="E293" s="200"/>
      <c r="F293" s="199"/>
      <c r="G293" s="176"/>
    </row>
    <row r="294" spans="1:7" x14ac:dyDescent="0.2">
      <c r="A294" s="49" t="s">
        <v>94</v>
      </c>
      <c r="B294" s="88">
        <f>SUM(B295)</f>
        <v>3740</v>
      </c>
      <c r="C294" s="106">
        <f>SUM(C295)</f>
        <v>0.2</v>
      </c>
      <c r="D294" s="196"/>
      <c r="E294" s="197"/>
      <c r="F294" s="196"/>
      <c r="G294" s="198"/>
    </row>
    <row r="295" spans="1:7" x14ac:dyDescent="0.2">
      <c r="A295" s="34" t="s">
        <v>83</v>
      </c>
      <c r="B295" s="167">
        <v>3740</v>
      </c>
      <c r="C295" s="168">
        <v>0.2</v>
      </c>
      <c r="D295" s="199"/>
      <c r="E295" s="200"/>
      <c r="F295" s="199"/>
      <c r="G295" s="176"/>
    </row>
    <row r="296" spans="1:7" x14ac:dyDescent="0.2">
      <c r="A296" s="303" t="s">
        <v>35</v>
      </c>
      <c r="B296" s="304">
        <f>B297+B301++B303+B305+B307+B299</f>
        <v>4200</v>
      </c>
      <c r="C296" s="305">
        <f>C297+C301++C303+C305+C307+C299</f>
        <v>1.5000000000000004</v>
      </c>
      <c r="D296" s="306"/>
      <c r="E296" s="307">
        <f>E297+E301++E303+E305+E307+E299</f>
        <v>0</v>
      </c>
      <c r="F296" s="306"/>
      <c r="G296" s="308">
        <f>G297+G301++G303+G305+G307+G299</f>
        <v>0</v>
      </c>
    </row>
    <row r="297" spans="1:7" x14ac:dyDescent="0.2">
      <c r="A297" s="49" t="s">
        <v>42</v>
      </c>
      <c r="B297" s="88">
        <f>SUM(B298)</f>
        <v>100</v>
      </c>
      <c r="C297" s="106">
        <f>SUM(C298)</f>
        <v>0.1</v>
      </c>
      <c r="D297" s="196"/>
      <c r="E297" s="197"/>
      <c r="F297" s="196"/>
      <c r="G297" s="198"/>
    </row>
    <row r="298" spans="1:7" x14ac:dyDescent="0.2">
      <c r="A298" s="34" t="s">
        <v>83</v>
      </c>
      <c r="B298" s="167">
        <v>100</v>
      </c>
      <c r="C298" s="168">
        <v>0.1</v>
      </c>
      <c r="D298" s="199"/>
      <c r="E298" s="200"/>
      <c r="F298" s="199"/>
      <c r="G298" s="176"/>
    </row>
    <row r="299" spans="1:7" x14ac:dyDescent="0.2">
      <c r="A299" s="49" t="s">
        <v>105</v>
      </c>
      <c r="B299" s="88">
        <f>SUM(B300)</f>
        <v>800</v>
      </c>
      <c r="C299" s="106">
        <f>SUM(C300)</f>
        <v>0.1</v>
      </c>
      <c r="D299" s="196"/>
      <c r="E299" s="197"/>
      <c r="F299" s="196"/>
      <c r="G299" s="198"/>
    </row>
    <row r="300" spans="1:7" x14ac:dyDescent="0.2">
      <c r="A300" s="34" t="s">
        <v>83</v>
      </c>
      <c r="B300" s="167">
        <v>800</v>
      </c>
      <c r="C300" s="168">
        <v>0.1</v>
      </c>
      <c r="D300" s="199"/>
      <c r="E300" s="200"/>
      <c r="F300" s="199"/>
      <c r="G300" s="176"/>
    </row>
    <row r="301" spans="1:7" x14ac:dyDescent="0.2">
      <c r="A301" s="35" t="s">
        <v>92</v>
      </c>
      <c r="B301" s="87">
        <f>SUM(B302:B302)</f>
        <v>2000</v>
      </c>
      <c r="C301" s="108">
        <f>SUM(C302:C302)</f>
        <v>1</v>
      </c>
      <c r="D301" s="29"/>
      <c r="E301" s="44"/>
      <c r="F301" s="29"/>
      <c r="G301" s="133"/>
    </row>
    <row r="302" spans="1:7" x14ac:dyDescent="0.2">
      <c r="A302" s="39" t="s">
        <v>83</v>
      </c>
      <c r="B302" s="167">
        <v>2000</v>
      </c>
      <c r="C302" s="168">
        <v>1</v>
      </c>
      <c r="D302" s="169"/>
      <c r="E302" s="170"/>
      <c r="F302" s="169"/>
      <c r="G302" s="171"/>
    </row>
    <row r="303" spans="1:7" x14ac:dyDescent="0.2">
      <c r="A303" s="49" t="s">
        <v>53</v>
      </c>
      <c r="B303" s="88">
        <f>SUM(B304)</f>
        <v>1000</v>
      </c>
      <c r="C303" s="106">
        <f>SUM(C304)</f>
        <v>0.1</v>
      </c>
      <c r="D303" s="196"/>
      <c r="E303" s="197"/>
      <c r="F303" s="196"/>
      <c r="G303" s="198"/>
    </row>
    <row r="304" spans="1:7" x14ac:dyDescent="0.2">
      <c r="A304" s="34" t="s">
        <v>83</v>
      </c>
      <c r="B304" s="167">
        <v>1000</v>
      </c>
      <c r="C304" s="168">
        <v>0.1</v>
      </c>
      <c r="D304" s="199"/>
      <c r="E304" s="200"/>
      <c r="F304" s="199"/>
      <c r="G304" s="176"/>
    </row>
    <row r="305" spans="1:9" x14ac:dyDescent="0.2">
      <c r="A305" s="47" t="s">
        <v>31</v>
      </c>
      <c r="B305" s="90">
        <f>SUM(B306:B306)</f>
        <v>200</v>
      </c>
      <c r="C305" s="111">
        <f>SUM(C306:C306)</f>
        <v>0.1</v>
      </c>
      <c r="D305" s="483"/>
      <c r="E305" s="484"/>
      <c r="F305" s="483"/>
      <c r="G305" s="157">
        <f>SUM(G306)</f>
        <v>0</v>
      </c>
    </row>
    <row r="306" spans="1:9" x14ac:dyDescent="0.2">
      <c r="A306" s="34" t="s">
        <v>83</v>
      </c>
      <c r="B306" s="167">
        <v>200</v>
      </c>
      <c r="C306" s="168">
        <v>0.1</v>
      </c>
      <c r="D306" s="199"/>
      <c r="E306" s="200"/>
      <c r="F306" s="199"/>
      <c r="G306" s="176"/>
      <c r="I306" s="16"/>
    </row>
    <row r="307" spans="1:9" x14ac:dyDescent="0.2">
      <c r="A307" s="49" t="s">
        <v>96</v>
      </c>
      <c r="B307" s="88">
        <f>SUM(B308)</f>
        <v>100</v>
      </c>
      <c r="C307" s="106">
        <f>SUM(C308)</f>
        <v>0.1</v>
      </c>
      <c r="D307" s="196"/>
      <c r="E307" s="197"/>
      <c r="F307" s="196"/>
      <c r="G307" s="198"/>
    </row>
    <row r="308" spans="1:9" ht="13.5" thickBot="1" x14ac:dyDescent="0.25">
      <c r="A308" s="34" t="s">
        <v>83</v>
      </c>
      <c r="B308" s="167">
        <v>100</v>
      </c>
      <c r="C308" s="168">
        <v>0.1</v>
      </c>
      <c r="D308" s="199"/>
      <c r="E308" s="200"/>
      <c r="F308" s="199"/>
      <c r="G308" s="176"/>
    </row>
    <row r="309" spans="1:9" ht="13.5" thickBot="1" x14ac:dyDescent="0.25">
      <c r="A309" s="268" t="s">
        <v>14</v>
      </c>
      <c r="B309" s="309">
        <f>B256+B271+B296</f>
        <v>77680</v>
      </c>
      <c r="C309" s="279">
        <f>C256+C271+C296</f>
        <v>21.299999999999997</v>
      </c>
      <c r="D309" s="280"/>
      <c r="E309" s="281"/>
      <c r="F309" s="280"/>
      <c r="G309" s="271">
        <f>G256+G271+G296</f>
        <v>0</v>
      </c>
    </row>
    <row r="310" spans="1:9" ht="13.5" thickBot="1" x14ac:dyDescent="0.25">
      <c r="A310" s="477" t="s">
        <v>66</v>
      </c>
      <c r="B310" s="478"/>
      <c r="C310" s="478"/>
      <c r="D310" s="478"/>
      <c r="E310" s="478"/>
      <c r="F310" s="478"/>
      <c r="G310" s="479"/>
    </row>
    <row r="311" spans="1:9" ht="13.5" thickBot="1" x14ac:dyDescent="0.25">
      <c r="A311" s="395"/>
      <c r="B311" s="62"/>
      <c r="C311" s="396"/>
      <c r="D311" s="396"/>
      <c r="E311" s="396"/>
      <c r="F311" s="397"/>
      <c r="G311" s="395"/>
    </row>
    <row r="312" spans="1:9" ht="13.5" thickBot="1" x14ac:dyDescent="0.25">
      <c r="A312" s="462" t="s">
        <v>48</v>
      </c>
      <c r="B312" s="463"/>
      <c r="C312" s="463"/>
      <c r="D312" s="463"/>
      <c r="E312" s="463"/>
      <c r="F312" s="463"/>
      <c r="G312" s="464"/>
    </row>
    <row r="313" spans="1:9" ht="13.5" thickBot="1" x14ac:dyDescent="0.25">
      <c r="A313" s="59"/>
      <c r="B313" s="94"/>
      <c r="C313" s="114"/>
      <c r="D313" s="61"/>
      <c r="E313" s="60"/>
      <c r="F313" s="61"/>
      <c r="G313" s="155"/>
    </row>
    <row r="314" spans="1:9" ht="13.5" thickBot="1" x14ac:dyDescent="0.25">
      <c r="A314" s="462" t="s">
        <v>49</v>
      </c>
      <c r="B314" s="463"/>
      <c r="C314" s="463"/>
      <c r="D314" s="463"/>
      <c r="E314" s="463"/>
      <c r="F314" s="463"/>
      <c r="G314" s="464"/>
    </row>
    <row r="315" spans="1:9" ht="13.5" thickBot="1" x14ac:dyDescent="0.25">
      <c r="A315" s="62"/>
      <c r="B315" s="95"/>
      <c r="C315" s="115"/>
      <c r="D315" s="64"/>
      <c r="E315" s="63"/>
      <c r="F315" s="64"/>
      <c r="G315" s="156"/>
    </row>
    <row r="316" spans="1:9" ht="13.5" thickBot="1" x14ac:dyDescent="0.25">
      <c r="A316" s="462" t="s">
        <v>67</v>
      </c>
      <c r="B316" s="463"/>
      <c r="C316" s="463"/>
      <c r="D316" s="463"/>
      <c r="E316" s="463"/>
      <c r="F316" s="463"/>
      <c r="G316" s="464"/>
    </row>
    <row r="317" spans="1:9" x14ac:dyDescent="0.2">
      <c r="A317" s="310" t="s">
        <v>33</v>
      </c>
      <c r="B317" s="311">
        <f>B320+B318+B322</f>
        <v>30</v>
      </c>
      <c r="C317" s="312">
        <f>C320+C318+C322</f>
        <v>0</v>
      </c>
      <c r="D317" s="313"/>
      <c r="E317" s="314">
        <f>E320+E318+E322</f>
        <v>30</v>
      </c>
      <c r="F317" s="315"/>
      <c r="G317" s="316">
        <f>G320+G318+G322</f>
        <v>0</v>
      </c>
      <c r="I317" s="16"/>
    </row>
    <row r="318" spans="1:9" x14ac:dyDescent="0.2">
      <c r="A318" s="31" t="s">
        <v>6</v>
      </c>
      <c r="B318" s="86">
        <f>SUM(B319:B319)</f>
        <v>10</v>
      </c>
      <c r="C318" s="108">
        <f>SUM(C319:C319)</f>
        <v>0</v>
      </c>
      <c r="D318" s="137"/>
      <c r="E318" s="44">
        <f>SUM(E319:E319)</f>
        <v>10</v>
      </c>
      <c r="F318" s="231"/>
      <c r="G318" s="232"/>
    </row>
    <row r="319" spans="1:9" x14ac:dyDescent="0.2">
      <c r="A319" s="121" t="s">
        <v>83</v>
      </c>
      <c r="B319" s="241">
        <v>10</v>
      </c>
      <c r="C319" s="182"/>
      <c r="D319" s="411"/>
      <c r="E319" s="185">
        <v>10</v>
      </c>
      <c r="F319" s="404"/>
      <c r="G319" s="405"/>
    </row>
    <row r="320" spans="1:9" x14ac:dyDescent="0.2">
      <c r="A320" s="32" t="s">
        <v>9</v>
      </c>
      <c r="B320" s="88">
        <f>SUM(B321:B321)</f>
        <v>10</v>
      </c>
      <c r="C320" s="106">
        <f>SUM(C321:C321)</f>
        <v>0</v>
      </c>
      <c r="D320" s="33"/>
      <c r="E320" s="45">
        <f>SUM(E321:E321)</f>
        <v>10</v>
      </c>
      <c r="F320" s="205"/>
      <c r="G320" s="206"/>
    </row>
    <row r="321" spans="1:7" x14ac:dyDescent="0.2">
      <c r="A321" s="38" t="s">
        <v>83</v>
      </c>
      <c r="B321" s="390">
        <v>10</v>
      </c>
      <c r="C321" s="107"/>
      <c r="D321" s="23"/>
      <c r="E321" s="391">
        <v>10</v>
      </c>
      <c r="F321" s="392"/>
      <c r="G321" s="393"/>
    </row>
    <row r="322" spans="1:7" x14ac:dyDescent="0.2">
      <c r="A322" s="31" t="s">
        <v>13</v>
      </c>
      <c r="B322" s="86">
        <f>SUM(B323)</f>
        <v>10</v>
      </c>
      <c r="C322" s="108">
        <f>SUM(C323)</f>
        <v>0</v>
      </c>
      <c r="D322" s="137"/>
      <c r="E322" s="44">
        <f>SUM(E323)</f>
        <v>10</v>
      </c>
      <c r="F322" s="231"/>
      <c r="G322" s="232"/>
    </row>
    <row r="323" spans="1:7" x14ac:dyDescent="0.2">
      <c r="A323" s="34" t="s">
        <v>83</v>
      </c>
      <c r="B323" s="192">
        <v>10</v>
      </c>
      <c r="C323" s="168"/>
      <c r="D323" s="233"/>
      <c r="E323" s="170">
        <v>10</v>
      </c>
      <c r="F323" s="208"/>
      <c r="G323" s="209"/>
    </row>
    <row r="324" spans="1:7" x14ac:dyDescent="0.2">
      <c r="A324" s="317" t="s">
        <v>34</v>
      </c>
      <c r="B324" s="318">
        <f>B327+B329+B333+B325+B331</f>
        <v>1350</v>
      </c>
      <c r="C324" s="319">
        <f>C327+C329+C333+C325+C331</f>
        <v>1.1500000000000001</v>
      </c>
      <c r="D324" s="320"/>
      <c r="E324" s="321">
        <f>E327+E329+E333+E325+E331</f>
        <v>50</v>
      </c>
      <c r="F324" s="322"/>
      <c r="G324" s="323"/>
    </row>
    <row r="325" spans="1:7" x14ac:dyDescent="0.2">
      <c r="A325" s="31" t="s">
        <v>147</v>
      </c>
      <c r="B325" s="86">
        <f t="shared" ref="B325" si="1">SUM(B326)</f>
        <v>20</v>
      </c>
      <c r="C325" s="108">
        <f t="shared" ref="C325" si="2">SUM(C326)</f>
        <v>0</v>
      </c>
      <c r="D325" s="137"/>
      <c r="E325" s="44">
        <f t="shared" ref="E325" si="3">SUM(E326)</f>
        <v>20</v>
      </c>
      <c r="F325" s="231"/>
      <c r="G325" s="232"/>
    </row>
    <row r="326" spans="1:7" x14ac:dyDescent="0.2">
      <c r="A326" s="34" t="s">
        <v>83</v>
      </c>
      <c r="B326" s="192">
        <v>20</v>
      </c>
      <c r="C326" s="168">
        <v>0</v>
      </c>
      <c r="D326" s="233"/>
      <c r="E326" s="170">
        <v>20</v>
      </c>
      <c r="F326" s="208"/>
      <c r="G326" s="209"/>
    </row>
    <row r="327" spans="1:7" x14ac:dyDescent="0.2">
      <c r="A327" s="31" t="s">
        <v>140</v>
      </c>
      <c r="B327" s="86">
        <f t="shared" ref="B327" si="4">SUM(B328)</f>
        <v>200</v>
      </c>
      <c r="C327" s="108">
        <f t="shared" ref="C327" si="5">SUM(C328)</f>
        <v>1</v>
      </c>
      <c r="D327" s="137"/>
      <c r="E327" s="44">
        <f t="shared" ref="E327" si="6">SUM(E328)</f>
        <v>0</v>
      </c>
      <c r="F327" s="231"/>
      <c r="G327" s="232"/>
    </row>
    <row r="328" spans="1:7" x14ac:dyDescent="0.2">
      <c r="A328" s="34" t="s">
        <v>75</v>
      </c>
      <c r="B328" s="192">
        <v>200</v>
      </c>
      <c r="C328" s="168">
        <v>1</v>
      </c>
      <c r="D328" s="233"/>
      <c r="E328" s="170"/>
      <c r="F328" s="208"/>
      <c r="G328" s="209"/>
    </row>
    <row r="329" spans="1:7" x14ac:dyDescent="0.2">
      <c r="A329" s="31" t="s">
        <v>139</v>
      </c>
      <c r="B329" s="86">
        <f t="shared" ref="B329" si="7">SUM(B330)</f>
        <v>1000</v>
      </c>
      <c r="C329" s="108">
        <f t="shared" ref="C329" si="8">SUM(C330)</f>
        <v>0.1</v>
      </c>
      <c r="D329" s="137"/>
      <c r="E329" s="44">
        <f t="shared" ref="E329" si="9">SUM(E330)</f>
        <v>0</v>
      </c>
      <c r="F329" s="231"/>
      <c r="G329" s="232"/>
    </row>
    <row r="330" spans="1:7" x14ac:dyDescent="0.2">
      <c r="A330" s="34" t="s">
        <v>75</v>
      </c>
      <c r="B330" s="192">
        <v>1000</v>
      </c>
      <c r="C330" s="168">
        <v>0.1</v>
      </c>
      <c r="D330" s="233"/>
      <c r="E330" s="170"/>
      <c r="F330" s="208"/>
      <c r="G330" s="209"/>
    </row>
    <row r="331" spans="1:7" x14ac:dyDescent="0.2">
      <c r="A331" s="31" t="s">
        <v>146</v>
      </c>
      <c r="B331" s="86">
        <f t="shared" ref="B331" si="10">SUM(B332)</f>
        <v>30</v>
      </c>
      <c r="C331" s="108">
        <f t="shared" ref="C331" si="11">SUM(C332)</f>
        <v>0</v>
      </c>
      <c r="D331" s="137"/>
      <c r="E331" s="44">
        <f t="shared" ref="E331" si="12">SUM(E332)</f>
        <v>30</v>
      </c>
      <c r="F331" s="231"/>
      <c r="G331" s="232"/>
    </row>
    <row r="332" spans="1:7" x14ac:dyDescent="0.2">
      <c r="A332" s="34" t="s">
        <v>83</v>
      </c>
      <c r="B332" s="192">
        <v>30</v>
      </c>
      <c r="C332" s="168">
        <v>0</v>
      </c>
      <c r="D332" s="233"/>
      <c r="E332" s="170">
        <v>30</v>
      </c>
      <c r="F332" s="208"/>
      <c r="G332" s="209"/>
    </row>
    <row r="333" spans="1:7" x14ac:dyDescent="0.2">
      <c r="A333" s="32" t="s">
        <v>27</v>
      </c>
      <c r="B333" s="88">
        <f>SUM(B334:B334)</f>
        <v>100</v>
      </c>
      <c r="C333" s="106">
        <f>SUM(C334:C334)</f>
        <v>0.05</v>
      </c>
      <c r="D333" s="33"/>
      <c r="E333" s="45">
        <f>SUM(E334:E334)</f>
        <v>0</v>
      </c>
      <c r="F333" s="205"/>
      <c r="G333" s="206"/>
    </row>
    <row r="334" spans="1:7" x14ac:dyDescent="0.2">
      <c r="A334" s="34" t="s">
        <v>75</v>
      </c>
      <c r="B334" s="192">
        <v>100</v>
      </c>
      <c r="C334" s="168">
        <v>0.05</v>
      </c>
      <c r="D334" s="169"/>
      <c r="E334" s="207"/>
      <c r="F334" s="208"/>
      <c r="G334" s="209"/>
    </row>
    <row r="335" spans="1:7" x14ac:dyDescent="0.2">
      <c r="A335" s="440" t="s">
        <v>35</v>
      </c>
      <c r="B335" s="441">
        <f>B336</f>
        <v>20</v>
      </c>
      <c r="C335" s="442">
        <f>C336</f>
        <v>0</v>
      </c>
      <c r="D335" s="443"/>
      <c r="E335" s="444">
        <f>E336</f>
        <v>20</v>
      </c>
      <c r="F335" s="445"/>
      <c r="G335" s="446"/>
    </row>
    <row r="336" spans="1:7" x14ac:dyDescent="0.2">
      <c r="A336" s="32" t="s">
        <v>37</v>
      </c>
      <c r="B336" s="88">
        <f>SUM(B337)</f>
        <v>20</v>
      </c>
      <c r="C336" s="106"/>
      <c r="D336" s="33"/>
      <c r="E336" s="45">
        <f>SUM(E337)</f>
        <v>20</v>
      </c>
      <c r="F336" s="68"/>
      <c r="G336" s="146"/>
    </row>
    <row r="337" spans="1:9" ht="13.5" thickBot="1" x14ac:dyDescent="0.25">
      <c r="A337" s="34" t="s">
        <v>83</v>
      </c>
      <c r="B337" s="167">
        <v>20</v>
      </c>
      <c r="C337" s="168"/>
      <c r="D337" s="169"/>
      <c r="E337" s="170">
        <v>20</v>
      </c>
      <c r="F337" s="199"/>
      <c r="G337" s="176"/>
    </row>
    <row r="338" spans="1:9" ht="13.5" thickBot="1" x14ac:dyDescent="0.25">
      <c r="A338" s="277" t="s">
        <v>14</v>
      </c>
      <c r="B338" s="329">
        <f>B317+B324+B335</f>
        <v>1400</v>
      </c>
      <c r="C338" s="279">
        <f>C317+C324+C335</f>
        <v>1.1500000000000001</v>
      </c>
      <c r="D338" s="330"/>
      <c r="E338" s="309">
        <f>E317+E324+E335</f>
        <v>100</v>
      </c>
      <c r="F338" s="331"/>
      <c r="G338" s="332"/>
    </row>
    <row r="339" spans="1:9" x14ac:dyDescent="0.2">
      <c r="A339" s="474" t="s">
        <v>68</v>
      </c>
      <c r="B339" s="475"/>
      <c r="C339" s="475"/>
      <c r="D339" s="475"/>
      <c r="E339" s="475"/>
      <c r="F339" s="475"/>
      <c r="G339" s="476"/>
    </row>
    <row r="340" spans="1:9" x14ac:dyDescent="0.2">
      <c r="A340" s="251" t="s">
        <v>33</v>
      </c>
      <c r="B340" s="296">
        <f>B341+B345+B347+B353+B355+B349+B351+B357+B343</f>
        <v>6350</v>
      </c>
      <c r="C340" s="333">
        <f t="shared" ref="C340:G340" si="13">C341+C345+C347+C353+C355+C349+C351+C357+C343</f>
        <v>0</v>
      </c>
      <c r="D340" s="297">
        <f t="shared" si="13"/>
        <v>0</v>
      </c>
      <c r="E340" s="334">
        <f t="shared" si="13"/>
        <v>6350</v>
      </c>
      <c r="F340" s="297">
        <f t="shared" si="13"/>
        <v>0</v>
      </c>
      <c r="G340" s="299">
        <f t="shared" si="13"/>
        <v>0</v>
      </c>
      <c r="I340" s="16"/>
    </row>
    <row r="341" spans="1:9" x14ac:dyDescent="0.2">
      <c r="A341" s="31" t="s">
        <v>47</v>
      </c>
      <c r="B341" s="93">
        <f>SUM(B342:B342)</f>
        <v>250</v>
      </c>
      <c r="C341" s="113"/>
      <c r="D341" s="57"/>
      <c r="E341" s="58">
        <f>SUM(E342:E342)</f>
        <v>250</v>
      </c>
      <c r="F341" s="65"/>
      <c r="G341" s="145"/>
    </row>
    <row r="342" spans="1:9" x14ac:dyDescent="0.2">
      <c r="A342" s="34" t="s">
        <v>86</v>
      </c>
      <c r="B342" s="187">
        <v>250</v>
      </c>
      <c r="C342" s="188"/>
      <c r="D342" s="199"/>
      <c r="E342" s="200">
        <v>250</v>
      </c>
      <c r="F342" s="199"/>
      <c r="G342" s="176"/>
      <c r="I342" s="16"/>
    </row>
    <row r="343" spans="1:9" x14ac:dyDescent="0.2">
      <c r="A343" s="31" t="s">
        <v>5</v>
      </c>
      <c r="B343" s="93">
        <f>SUM(B344:B344)</f>
        <v>2100</v>
      </c>
      <c r="C343" s="113"/>
      <c r="D343" s="57"/>
      <c r="E343" s="58">
        <f>SUM(E344:E344)</f>
        <v>2100</v>
      </c>
      <c r="F343" s="65"/>
      <c r="G343" s="145"/>
      <c r="I343" s="16"/>
    </row>
    <row r="344" spans="1:9" x14ac:dyDescent="0.2">
      <c r="A344" s="34" t="s">
        <v>86</v>
      </c>
      <c r="B344" s="187">
        <v>2100</v>
      </c>
      <c r="C344" s="188"/>
      <c r="D344" s="199"/>
      <c r="E344" s="200">
        <v>2100</v>
      </c>
      <c r="F344" s="199"/>
      <c r="G344" s="176"/>
      <c r="I344" s="16"/>
    </row>
    <row r="345" spans="1:9" x14ac:dyDescent="0.2">
      <c r="A345" s="32" t="s">
        <v>4</v>
      </c>
      <c r="B345" s="96">
        <f>SUM(B346:B346)</f>
        <v>500</v>
      </c>
      <c r="C345" s="116"/>
      <c r="D345" s="66"/>
      <c r="E345" s="67">
        <f>SUM(E346:E346)</f>
        <v>500</v>
      </c>
      <c r="F345" s="68"/>
      <c r="G345" s="146"/>
    </row>
    <row r="346" spans="1:9" x14ac:dyDescent="0.2">
      <c r="A346" s="34" t="s">
        <v>75</v>
      </c>
      <c r="B346" s="187">
        <v>500</v>
      </c>
      <c r="C346" s="188"/>
      <c r="D346" s="199"/>
      <c r="E346" s="200">
        <v>500</v>
      </c>
      <c r="F346" s="199"/>
      <c r="G346" s="176"/>
    </row>
    <row r="347" spans="1:9" x14ac:dyDescent="0.2">
      <c r="A347" s="32" t="s">
        <v>7</v>
      </c>
      <c r="B347" s="96">
        <f>SUM(B348:B348)</f>
        <v>50</v>
      </c>
      <c r="C347" s="116"/>
      <c r="D347" s="66"/>
      <c r="E347" s="67">
        <f>SUM(E348:E348)</f>
        <v>50</v>
      </c>
      <c r="F347" s="68"/>
      <c r="G347" s="146"/>
    </row>
    <row r="348" spans="1:9" x14ac:dyDescent="0.2">
      <c r="A348" s="34" t="s">
        <v>83</v>
      </c>
      <c r="B348" s="187">
        <v>50</v>
      </c>
      <c r="C348" s="188"/>
      <c r="D348" s="199"/>
      <c r="E348" s="200">
        <v>50</v>
      </c>
      <c r="F348" s="199"/>
      <c r="G348" s="176"/>
    </row>
    <row r="349" spans="1:9" x14ac:dyDescent="0.2">
      <c r="A349" s="31" t="s">
        <v>8</v>
      </c>
      <c r="B349" s="93">
        <f>SUM(B350:B350)</f>
        <v>200</v>
      </c>
      <c r="C349" s="113"/>
      <c r="D349" s="57"/>
      <c r="E349" s="58">
        <f>SUM(E350:E350)</f>
        <v>200</v>
      </c>
      <c r="F349" s="65"/>
      <c r="G349" s="145"/>
    </row>
    <row r="350" spans="1:9" x14ac:dyDescent="0.2">
      <c r="A350" s="34" t="s">
        <v>75</v>
      </c>
      <c r="B350" s="187">
        <v>200</v>
      </c>
      <c r="C350" s="188"/>
      <c r="D350" s="199"/>
      <c r="E350" s="200">
        <v>200</v>
      </c>
      <c r="F350" s="199"/>
      <c r="G350" s="176"/>
    </row>
    <row r="351" spans="1:9" x14ac:dyDescent="0.2">
      <c r="A351" s="31" t="s">
        <v>9</v>
      </c>
      <c r="B351" s="93">
        <f>SUM(B352:B352)</f>
        <v>500</v>
      </c>
      <c r="C351" s="113"/>
      <c r="D351" s="57"/>
      <c r="E351" s="58">
        <f>SUM(E352:E352)</f>
        <v>500</v>
      </c>
      <c r="F351" s="65"/>
      <c r="G351" s="145"/>
    </row>
    <row r="352" spans="1:9" x14ac:dyDescent="0.2">
      <c r="A352" s="34" t="s">
        <v>86</v>
      </c>
      <c r="B352" s="187">
        <v>500</v>
      </c>
      <c r="C352" s="188"/>
      <c r="D352" s="199"/>
      <c r="E352" s="200">
        <v>500</v>
      </c>
      <c r="F352" s="199"/>
      <c r="G352" s="176"/>
    </row>
    <row r="353" spans="1:9" x14ac:dyDescent="0.2">
      <c r="A353" s="31" t="s">
        <v>11</v>
      </c>
      <c r="B353" s="93">
        <f>SUM(B354:B354)</f>
        <v>1000</v>
      </c>
      <c r="C353" s="113"/>
      <c r="D353" s="57"/>
      <c r="E353" s="130">
        <f>SUM(E354:E354)</f>
        <v>1000</v>
      </c>
      <c r="F353" s="65"/>
      <c r="G353" s="145"/>
    </row>
    <row r="354" spans="1:9" x14ac:dyDescent="0.2">
      <c r="A354" s="30" t="s">
        <v>75</v>
      </c>
      <c r="B354" s="194">
        <v>1000</v>
      </c>
      <c r="C354" s="195"/>
      <c r="D354" s="203"/>
      <c r="E354" s="243">
        <v>1000</v>
      </c>
      <c r="F354" s="203"/>
      <c r="G354" s="173"/>
    </row>
    <row r="355" spans="1:9" s="52" customFormat="1" x14ac:dyDescent="0.2">
      <c r="A355" s="47" t="s">
        <v>12</v>
      </c>
      <c r="B355" s="97">
        <f>SUM(B356:B356)</f>
        <v>1250</v>
      </c>
      <c r="C355" s="117"/>
      <c r="D355" s="131"/>
      <c r="E355" s="132">
        <f>SUM(E356:E356)</f>
        <v>1250</v>
      </c>
      <c r="F355" s="69"/>
      <c r="G355" s="157"/>
    </row>
    <row r="356" spans="1:9" x14ac:dyDescent="0.2">
      <c r="A356" s="34" t="s">
        <v>86</v>
      </c>
      <c r="B356" s="187">
        <v>1250</v>
      </c>
      <c r="C356" s="188"/>
      <c r="D356" s="199"/>
      <c r="E356" s="214">
        <v>1250</v>
      </c>
      <c r="F356" s="199"/>
      <c r="G356" s="176"/>
    </row>
    <row r="357" spans="1:9" x14ac:dyDescent="0.2">
      <c r="A357" s="31" t="s">
        <v>13</v>
      </c>
      <c r="B357" s="93">
        <f t="shared" ref="B357" si="14">SUM(B358:B358)</f>
        <v>500</v>
      </c>
      <c r="C357" s="113"/>
      <c r="D357" s="57"/>
      <c r="E357" s="58">
        <f t="shared" ref="E357" si="15">SUM(E358:E358)</f>
        <v>500</v>
      </c>
      <c r="F357" s="65"/>
      <c r="G357" s="145"/>
    </row>
    <row r="358" spans="1:9" x14ac:dyDescent="0.2">
      <c r="A358" s="34" t="s">
        <v>86</v>
      </c>
      <c r="B358" s="187">
        <v>500</v>
      </c>
      <c r="C358" s="188"/>
      <c r="D358" s="199"/>
      <c r="E358" s="200">
        <v>500</v>
      </c>
      <c r="F358" s="199"/>
      <c r="G358" s="176"/>
    </row>
    <row r="359" spans="1:9" x14ac:dyDescent="0.2">
      <c r="A359" s="272" t="s">
        <v>34</v>
      </c>
      <c r="B359" s="335">
        <f>B360+B362+B365+B369+B367</f>
        <v>690</v>
      </c>
      <c r="C359" s="336"/>
      <c r="D359" s="337"/>
      <c r="E359" s="338">
        <f>E360+E362+E365+E369+E367</f>
        <v>690</v>
      </c>
      <c r="F359" s="275"/>
      <c r="G359" s="302"/>
      <c r="I359" s="16"/>
    </row>
    <row r="360" spans="1:9" x14ac:dyDescent="0.2">
      <c r="A360" s="47" t="s">
        <v>17</v>
      </c>
      <c r="B360" s="97">
        <f>B361</f>
        <v>50</v>
      </c>
      <c r="C360" s="117"/>
      <c r="D360" s="69"/>
      <c r="E360" s="70">
        <f>E361</f>
        <v>50</v>
      </c>
      <c r="F360" s="69"/>
      <c r="G360" s="157"/>
    </row>
    <row r="361" spans="1:9" x14ac:dyDescent="0.2">
      <c r="A361" s="34" t="s">
        <v>83</v>
      </c>
      <c r="B361" s="187">
        <v>50</v>
      </c>
      <c r="C361" s="188"/>
      <c r="D361" s="199"/>
      <c r="E361" s="200">
        <v>50</v>
      </c>
      <c r="F361" s="199"/>
      <c r="G361" s="176"/>
    </row>
    <row r="362" spans="1:9" x14ac:dyDescent="0.2">
      <c r="A362" s="31" t="s">
        <v>20</v>
      </c>
      <c r="B362" s="93">
        <f>SUM(B363:B364)</f>
        <v>390</v>
      </c>
      <c r="C362" s="113"/>
      <c r="D362" s="57"/>
      <c r="E362" s="58">
        <v>390</v>
      </c>
      <c r="F362" s="57"/>
      <c r="G362" s="193"/>
    </row>
    <row r="363" spans="1:9" x14ac:dyDescent="0.2">
      <c r="A363" s="30" t="s">
        <v>86</v>
      </c>
      <c r="B363" s="194">
        <v>340</v>
      </c>
      <c r="C363" s="195"/>
      <c r="D363" s="203"/>
      <c r="E363" s="204">
        <v>340</v>
      </c>
      <c r="F363" s="203"/>
      <c r="G363" s="173"/>
    </row>
    <row r="364" spans="1:9" x14ac:dyDescent="0.2">
      <c r="A364" s="34" t="s">
        <v>83</v>
      </c>
      <c r="B364" s="187">
        <v>50</v>
      </c>
      <c r="C364" s="188"/>
      <c r="D364" s="199"/>
      <c r="E364" s="200">
        <v>50</v>
      </c>
      <c r="F364" s="199"/>
      <c r="G364" s="176"/>
    </row>
    <row r="365" spans="1:9" x14ac:dyDescent="0.2">
      <c r="A365" s="47" t="s">
        <v>95</v>
      </c>
      <c r="B365" s="97">
        <f t="shared" ref="B365" si="16">B366</f>
        <v>50</v>
      </c>
      <c r="C365" s="117"/>
      <c r="D365" s="69"/>
      <c r="E365" s="70">
        <f t="shared" ref="E365" si="17">E366</f>
        <v>50</v>
      </c>
      <c r="F365" s="69"/>
      <c r="G365" s="157"/>
    </row>
    <row r="366" spans="1:9" x14ac:dyDescent="0.2">
      <c r="A366" s="34" t="s">
        <v>83</v>
      </c>
      <c r="B366" s="187">
        <v>50</v>
      </c>
      <c r="C366" s="188"/>
      <c r="D366" s="199"/>
      <c r="E366" s="200">
        <v>50</v>
      </c>
      <c r="F366" s="199"/>
      <c r="G366" s="176"/>
    </row>
    <row r="367" spans="1:9" x14ac:dyDescent="0.2">
      <c r="A367" s="31" t="s">
        <v>24</v>
      </c>
      <c r="B367" s="93">
        <f t="shared" ref="B367:B369" si="18">SUM(B368:B368)</f>
        <v>100</v>
      </c>
      <c r="C367" s="113"/>
      <c r="D367" s="57"/>
      <c r="E367" s="58">
        <f t="shared" ref="E367:E369" si="19">SUM(E368:E368)</f>
        <v>100</v>
      </c>
      <c r="F367" s="65"/>
      <c r="G367" s="145"/>
    </row>
    <row r="368" spans="1:9" x14ac:dyDescent="0.2">
      <c r="A368" s="34" t="s">
        <v>86</v>
      </c>
      <c r="B368" s="187">
        <v>100</v>
      </c>
      <c r="C368" s="188"/>
      <c r="D368" s="199"/>
      <c r="E368" s="200">
        <v>100</v>
      </c>
      <c r="F368" s="199"/>
      <c r="G368" s="176"/>
    </row>
    <row r="369" spans="1:8" x14ac:dyDescent="0.2">
      <c r="A369" s="31" t="s">
        <v>129</v>
      </c>
      <c r="B369" s="93">
        <f t="shared" si="18"/>
        <v>100</v>
      </c>
      <c r="C369" s="113"/>
      <c r="D369" s="57"/>
      <c r="E369" s="58">
        <f t="shared" si="19"/>
        <v>100</v>
      </c>
      <c r="F369" s="65"/>
      <c r="G369" s="145"/>
    </row>
    <row r="370" spans="1:8" x14ac:dyDescent="0.2">
      <c r="A370" s="34" t="s">
        <v>86</v>
      </c>
      <c r="B370" s="187">
        <v>100</v>
      </c>
      <c r="C370" s="188"/>
      <c r="D370" s="199"/>
      <c r="E370" s="200">
        <v>100</v>
      </c>
      <c r="F370" s="199"/>
      <c r="G370" s="176"/>
    </row>
    <row r="371" spans="1:8" s="52" customFormat="1" x14ac:dyDescent="0.2">
      <c r="A371" s="262" t="s">
        <v>35</v>
      </c>
      <c r="B371" s="344">
        <f>B372</f>
        <v>100</v>
      </c>
      <c r="C371" s="345"/>
      <c r="D371" s="346"/>
      <c r="E371" s="266">
        <f>E372</f>
        <v>100</v>
      </c>
      <c r="F371" s="346"/>
      <c r="G371" s="347"/>
    </row>
    <row r="372" spans="1:8" s="52" customFormat="1" x14ac:dyDescent="0.2">
      <c r="A372" s="31" t="s">
        <v>148</v>
      </c>
      <c r="B372" s="93">
        <f t="shared" ref="B372:B373" si="20">SUM(B373:B373)</f>
        <v>100</v>
      </c>
      <c r="C372" s="113"/>
      <c r="D372" s="57"/>
      <c r="E372" s="58">
        <f t="shared" ref="E372:E373" si="21">SUM(E373:E373)</f>
        <v>100</v>
      </c>
      <c r="F372" s="65"/>
      <c r="G372" s="145"/>
    </row>
    <row r="373" spans="1:8" s="52" customFormat="1" ht="13.5" thickBot="1" x14ac:dyDescent="0.25">
      <c r="A373" s="34" t="s">
        <v>86</v>
      </c>
      <c r="B373" s="187">
        <v>100</v>
      </c>
      <c r="C373" s="188"/>
      <c r="D373" s="199"/>
      <c r="E373" s="200">
        <v>100</v>
      </c>
      <c r="F373" s="199"/>
      <c r="G373" s="176"/>
    </row>
    <row r="374" spans="1:8" ht="12.75" customHeight="1" thickBot="1" x14ac:dyDescent="0.25">
      <c r="A374" s="339" t="s">
        <v>14</v>
      </c>
      <c r="B374" s="343">
        <f>B340+B359+B371</f>
        <v>7140</v>
      </c>
      <c r="C374" s="340"/>
      <c r="D374" s="341"/>
      <c r="E374" s="281">
        <f>E340+E359+E371</f>
        <v>7140</v>
      </c>
      <c r="F374" s="342"/>
      <c r="G374" s="380">
        <f>G340+G359+G371</f>
        <v>0</v>
      </c>
    </row>
    <row r="375" spans="1:8" ht="13.5" thickBot="1" x14ac:dyDescent="0.25">
      <c r="A375" s="462" t="s">
        <v>69</v>
      </c>
      <c r="B375" s="463"/>
      <c r="C375" s="463"/>
      <c r="D375" s="463"/>
      <c r="E375" s="463"/>
      <c r="F375" s="463"/>
      <c r="G375" s="464"/>
    </row>
    <row r="376" spans="1:8" ht="13.5" thickBot="1" x14ac:dyDescent="0.25">
      <c r="A376" s="272" t="s">
        <v>34</v>
      </c>
      <c r="B376" s="335">
        <v>0</v>
      </c>
      <c r="C376" s="336"/>
      <c r="D376" s="337"/>
      <c r="E376" s="338">
        <v>0</v>
      </c>
      <c r="F376" s="275"/>
      <c r="G376" s="302"/>
    </row>
    <row r="377" spans="1:8" ht="13.5" thickBot="1" x14ac:dyDescent="0.25">
      <c r="A377" s="339" t="s">
        <v>14</v>
      </c>
      <c r="B377" s="278">
        <f>B376</f>
        <v>0</v>
      </c>
      <c r="C377" s="348"/>
      <c r="D377" s="348"/>
      <c r="E377" s="348">
        <f>E376</f>
        <v>0</v>
      </c>
      <c r="F377" s="349"/>
      <c r="G377" s="350"/>
    </row>
    <row r="378" spans="1:8" ht="13.5" thickBot="1" x14ac:dyDescent="0.25">
      <c r="A378" s="462" t="s">
        <v>70</v>
      </c>
      <c r="B378" s="463"/>
      <c r="C378" s="463"/>
      <c r="D378" s="463"/>
      <c r="E378" s="463"/>
      <c r="F378" s="463"/>
      <c r="G378" s="464"/>
      <c r="H378" s="27"/>
    </row>
    <row r="379" spans="1:8" x14ac:dyDescent="0.2">
      <c r="A379" s="303" t="s">
        <v>35</v>
      </c>
      <c r="B379" s="351">
        <f>B380+B382+B384+B386</f>
        <v>3000</v>
      </c>
      <c r="C379" s="305">
        <f t="shared" ref="C379:E379" si="22">C380+C382+C384+C386</f>
        <v>0</v>
      </c>
      <c r="D379" s="352"/>
      <c r="E379" s="353">
        <f t="shared" si="22"/>
        <v>0</v>
      </c>
      <c r="F379" s="352"/>
      <c r="G379" s="308">
        <f>G380+G382+G384+G386</f>
        <v>4200</v>
      </c>
      <c r="H379" s="27"/>
    </row>
    <row r="380" spans="1:8" x14ac:dyDescent="0.2">
      <c r="A380" s="31" t="s">
        <v>99</v>
      </c>
      <c r="B380" s="98">
        <f>B381</f>
        <v>750</v>
      </c>
      <c r="C380" s="113"/>
      <c r="D380" s="57"/>
      <c r="E380" s="58">
        <f>E381</f>
        <v>0</v>
      </c>
      <c r="F380" s="65"/>
      <c r="G380" s="193">
        <f>G381</f>
        <v>1000</v>
      </c>
      <c r="H380" s="27"/>
    </row>
    <row r="381" spans="1:8" x14ac:dyDescent="0.2">
      <c r="A381" s="121" t="s">
        <v>86</v>
      </c>
      <c r="B381" s="220">
        <v>750</v>
      </c>
      <c r="C381" s="216"/>
      <c r="D381" s="210"/>
      <c r="E381" s="217"/>
      <c r="F381" s="210"/>
      <c r="G381" s="211">
        <v>1000</v>
      </c>
      <c r="H381" s="27"/>
    </row>
    <row r="382" spans="1:8" x14ac:dyDescent="0.2">
      <c r="A382" s="31" t="s">
        <v>100</v>
      </c>
      <c r="B382" s="98">
        <f>B383</f>
        <v>1450</v>
      </c>
      <c r="C382" s="113"/>
      <c r="D382" s="57"/>
      <c r="E382" s="58">
        <f>E383</f>
        <v>0</v>
      </c>
      <c r="F382" s="65"/>
      <c r="G382" s="193">
        <f>G383</f>
        <v>2000</v>
      </c>
      <c r="H382" s="27"/>
    </row>
    <row r="383" spans="1:8" x14ac:dyDescent="0.2">
      <c r="A383" s="121" t="s">
        <v>86</v>
      </c>
      <c r="B383" s="220">
        <v>1450</v>
      </c>
      <c r="C383" s="216"/>
      <c r="D383" s="210"/>
      <c r="E383" s="217"/>
      <c r="F383" s="210"/>
      <c r="G383" s="211">
        <v>2000</v>
      </c>
      <c r="H383" s="27"/>
    </row>
    <row r="384" spans="1:8" x14ac:dyDescent="0.2">
      <c r="A384" s="31" t="s">
        <v>101</v>
      </c>
      <c r="B384" s="98">
        <f>B385</f>
        <v>300</v>
      </c>
      <c r="C384" s="113"/>
      <c r="D384" s="57"/>
      <c r="E384" s="58">
        <f>E385</f>
        <v>0</v>
      </c>
      <c r="F384" s="65"/>
      <c r="G384" s="193">
        <f>G385</f>
        <v>500</v>
      </c>
      <c r="H384" s="27"/>
    </row>
    <row r="385" spans="1:9" x14ac:dyDescent="0.2">
      <c r="A385" s="121" t="s">
        <v>86</v>
      </c>
      <c r="B385" s="220">
        <v>300</v>
      </c>
      <c r="C385" s="216"/>
      <c r="D385" s="210"/>
      <c r="E385" s="217"/>
      <c r="F385" s="210"/>
      <c r="G385" s="211">
        <v>500</v>
      </c>
      <c r="H385" s="27"/>
    </row>
    <row r="386" spans="1:9" x14ac:dyDescent="0.2">
      <c r="A386" s="31" t="s">
        <v>102</v>
      </c>
      <c r="B386" s="98">
        <f>B387</f>
        <v>500</v>
      </c>
      <c r="C386" s="113"/>
      <c r="D386" s="57"/>
      <c r="E386" s="58">
        <f>E387</f>
        <v>0</v>
      </c>
      <c r="F386" s="65"/>
      <c r="G386" s="193">
        <f>G387</f>
        <v>700</v>
      </c>
      <c r="H386" s="27"/>
    </row>
    <row r="387" spans="1:9" ht="13.5" thickBot="1" x14ac:dyDescent="0.25">
      <c r="A387" s="121" t="s">
        <v>86</v>
      </c>
      <c r="B387" s="220">
        <v>500</v>
      </c>
      <c r="C387" s="216"/>
      <c r="D387" s="210"/>
      <c r="E387" s="217"/>
      <c r="F387" s="210"/>
      <c r="G387" s="211">
        <v>700</v>
      </c>
      <c r="H387" s="27"/>
    </row>
    <row r="388" spans="1:9" ht="13.5" thickBot="1" x14ac:dyDescent="0.25">
      <c r="A388" s="339" t="s">
        <v>14</v>
      </c>
      <c r="B388" s="354">
        <f>SUM(B379)</f>
        <v>3000</v>
      </c>
      <c r="C388" s="355"/>
      <c r="D388" s="356"/>
      <c r="E388" s="357">
        <f>SUM(E379)</f>
        <v>0</v>
      </c>
      <c r="F388" s="356"/>
      <c r="G388" s="358">
        <f>SUM(G379)</f>
        <v>4200</v>
      </c>
      <c r="H388" s="27"/>
    </row>
    <row r="389" spans="1:9" ht="13.5" thickBot="1" x14ac:dyDescent="0.25">
      <c r="A389" s="462" t="s">
        <v>71</v>
      </c>
      <c r="B389" s="463"/>
      <c r="C389" s="463"/>
      <c r="D389" s="463"/>
      <c r="E389" s="463"/>
      <c r="F389" s="463"/>
      <c r="G389" s="464"/>
      <c r="H389" s="27"/>
    </row>
    <row r="390" spans="1:9" x14ac:dyDescent="0.2">
      <c r="A390" s="251" t="s">
        <v>33</v>
      </c>
      <c r="B390" s="296">
        <f>B391+B395</f>
        <v>9800</v>
      </c>
      <c r="C390" s="333"/>
      <c r="D390" s="297"/>
      <c r="E390" s="298">
        <f>E391+E395</f>
        <v>9800</v>
      </c>
      <c r="F390" s="254"/>
      <c r="G390" s="256"/>
      <c r="H390" s="27"/>
      <c r="I390" s="16"/>
    </row>
    <row r="391" spans="1:9" x14ac:dyDescent="0.2">
      <c r="A391" s="31" t="s">
        <v>5</v>
      </c>
      <c r="B391" s="93">
        <f>SUM(B392:B394)</f>
        <v>2500</v>
      </c>
      <c r="C391" s="113"/>
      <c r="D391" s="57"/>
      <c r="E391" s="58">
        <f>SUM(E392:E394)</f>
        <v>2500</v>
      </c>
      <c r="F391" s="65"/>
      <c r="G391" s="145"/>
      <c r="H391" s="27"/>
    </row>
    <row r="392" spans="1:9" x14ac:dyDescent="0.2">
      <c r="A392" s="120" t="s">
        <v>75</v>
      </c>
      <c r="B392" s="248">
        <v>500</v>
      </c>
      <c r="C392" s="249"/>
      <c r="D392" s="68"/>
      <c r="E392" s="385">
        <v>500</v>
      </c>
      <c r="F392" s="68"/>
      <c r="G392" s="146"/>
      <c r="H392" s="27"/>
    </row>
    <row r="393" spans="1:9" x14ac:dyDescent="0.2">
      <c r="A393" s="120" t="s">
        <v>79</v>
      </c>
      <c r="B393" s="248">
        <v>1000</v>
      </c>
      <c r="C393" s="249"/>
      <c r="D393" s="68"/>
      <c r="E393" s="385">
        <v>1000</v>
      </c>
      <c r="F393" s="68"/>
      <c r="G393" s="146"/>
      <c r="H393" s="27"/>
    </row>
    <row r="394" spans="1:9" x14ac:dyDescent="0.2">
      <c r="A394" s="120" t="s">
        <v>83</v>
      </c>
      <c r="B394" s="248">
        <v>1000</v>
      </c>
      <c r="C394" s="249"/>
      <c r="D394" s="68"/>
      <c r="E394" s="385">
        <v>1000</v>
      </c>
      <c r="F394" s="68"/>
      <c r="G394" s="146"/>
      <c r="H394" s="27"/>
    </row>
    <row r="395" spans="1:9" x14ac:dyDescent="0.2">
      <c r="A395" s="31" t="s">
        <v>11</v>
      </c>
      <c r="B395" s="98">
        <f>SUM(B396:B398)</f>
        <v>7300</v>
      </c>
      <c r="C395" s="118"/>
      <c r="D395" s="71"/>
      <c r="E395" s="72">
        <f>SUM(E396:E398)</f>
        <v>7300</v>
      </c>
      <c r="F395" s="73"/>
      <c r="G395" s="158"/>
      <c r="H395" s="27"/>
    </row>
    <row r="396" spans="1:9" x14ac:dyDescent="0.2">
      <c r="A396" s="122" t="s">
        <v>75</v>
      </c>
      <c r="B396" s="434">
        <v>2000</v>
      </c>
      <c r="C396" s="435"/>
      <c r="D396" s="432"/>
      <c r="E396" s="436">
        <v>2000</v>
      </c>
      <c r="F396" s="432"/>
      <c r="G396" s="433"/>
      <c r="H396" s="27"/>
    </row>
    <row r="397" spans="1:9" x14ac:dyDescent="0.2">
      <c r="A397" s="38" t="s">
        <v>85</v>
      </c>
      <c r="B397" s="222">
        <v>300</v>
      </c>
      <c r="C397" s="223"/>
      <c r="D397" s="224"/>
      <c r="E397" s="225">
        <v>300</v>
      </c>
      <c r="F397" s="224"/>
      <c r="G397" s="226"/>
      <c r="H397" s="27"/>
    </row>
    <row r="398" spans="1:9" ht="13.5" thickBot="1" x14ac:dyDescent="0.25">
      <c r="A398" s="34" t="s">
        <v>86</v>
      </c>
      <c r="B398" s="221">
        <v>5000</v>
      </c>
      <c r="C398" s="227"/>
      <c r="D398" s="228"/>
      <c r="E398" s="229">
        <v>5000</v>
      </c>
      <c r="F398" s="228"/>
      <c r="G398" s="230"/>
      <c r="H398" s="27"/>
    </row>
    <row r="399" spans="1:9" ht="13.5" thickBot="1" x14ac:dyDescent="0.25">
      <c r="A399" s="277" t="s">
        <v>14</v>
      </c>
      <c r="B399" s="354">
        <f>B390</f>
        <v>9800</v>
      </c>
      <c r="C399" s="355"/>
      <c r="D399" s="356"/>
      <c r="E399" s="357">
        <f>E390</f>
        <v>9800</v>
      </c>
      <c r="F399" s="359"/>
      <c r="G399" s="360"/>
      <c r="H399" s="27"/>
    </row>
    <row r="400" spans="1:9" ht="13.5" thickBot="1" x14ac:dyDescent="0.25">
      <c r="A400" s="462" t="s">
        <v>72</v>
      </c>
      <c r="B400" s="463"/>
      <c r="C400" s="463"/>
      <c r="D400" s="463"/>
      <c r="E400" s="463"/>
      <c r="F400" s="463"/>
      <c r="G400" s="464"/>
      <c r="H400" s="27"/>
    </row>
    <row r="401" spans="1:8" x14ac:dyDescent="0.2">
      <c r="A401" s="310" t="s">
        <v>33</v>
      </c>
      <c r="B401" s="361">
        <f>B404+B402</f>
        <v>100</v>
      </c>
      <c r="C401" s="412">
        <f>C404+C402</f>
        <v>0</v>
      </c>
      <c r="D401" s="362"/>
      <c r="E401" s="314">
        <f>E404+E402</f>
        <v>100</v>
      </c>
      <c r="F401" s="362"/>
      <c r="G401" s="363"/>
      <c r="H401" s="27"/>
    </row>
    <row r="402" spans="1:8" x14ac:dyDescent="0.2">
      <c r="A402" s="31" t="s">
        <v>5</v>
      </c>
      <c r="B402" s="93">
        <f>SUM(B403)</f>
        <v>50</v>
      </c>
      <c r="C402" s="113"/>
      <c r="D402" s="57"/>
      <c r="E402" s="58">
        <f>SUM(E403)</f>
        <v>50</v>
      </c>
      <c r="F402" s="57"/>
      <c r="G402" s="193"/>
      <c r="H402" s="27"/>
    </row>
    <row r="403" spans="1:8" x14ac:dyDescent="0.2">
      <c r="A403" s="34" t="s">
        <v>75</v>
      </c>
      <c r="B403" s="187">
        <v>50</v>
      </c>
      <c r="C403" s="188"/>
      <c r="D403" s="199"/>
      <c r="E403" s="200">
        <v>50</v>
      </c>
      <c r="F403" s="199"/>
      <c r="G403" s="176"/>
      <c r="H403" s="27"/>
    </row>
    <row r="404" spans="1:8" x14ac:dyDescent="0.2">
      <c r="A404" s="31" t="s">
        <v>97</v>
      </c>
      <c r="B404" s="93">
        <f>SUM(B405:B405)</f>
        <v>50</v>
      </c>
      <c r="C404" s="108">
        <f>SUM(C405:C405)</f>
        <v>0</v>
      </c>
      <c r="D404" s="57"/>
      <c r="E404" s="130">
        <f>SUM(E405:E405)</f>
        <v>50</v>
      </c>
      <c r="F404" s="65"/>
      <c r="G404" s="145"/>
      <c r="H404" s="27"/>
    </row>
    <row r="405" spans="1:8" ht="13.5" thickBot="1" x14ac:dyDescent="0.25">
      <c r="A405" s="30" t="s">
        <v>75</v>
      </c>
      <c r="B405" s="194">
        <v>50</v>
      </c>
      <c r="C405" s="135"/>
      <c r="D405" s="203"/>
      <c r="E405" s="243">
        <v>50</v>
      </c>
      <c r="F405" s="203"/>
      <c r="G405" s="173"/>
      <c r="H405" s="27"/>
    </row>
    <row r="406" spans="1:8" ht="13.5" thickBot="1" x14ac:dyDescent="0.25">
      <c r="A406" s="339" t="s">
        <v>14</v>
      </c>
      <c r="B406" s="354">
        <f>SUM(B401)</f>
        <v>100</v>
      </c>
      <c r="C406" s="355">
        <f>SUM(C401)</f>
        <v>0</v>
      </c>
      <c r="D406" s="356"/>
      <c r="E406" s="357">
        <f>SUM(E401)</f>
        <v>100</v>
      </c>
      <c r="F406" s="356"/>
      <c r="G406" s="358"/>
      <c r="H406" s="27"/>
    </row>
    <row r="407" spans="1:8" ht="13.5" thickBot="1" x14ac:dyDescent="0.25">
      <c r="A407" s="462" t="s">
        <v>73</v>
      </c>
      <c r="B407" s="463"/>
      <c r="C407" s="463"/>
      <c r="D407" s="463"/>
      <c r="E407" s="463"/>
      <c r="F407" s="463"/>
      <c r="G407" s="464"/>
      <c r="H407" s="27"/>
    </row>
    <row r="408" spans="1:8" ht="13.5" thickBot="1" x14ac:dyDescent="0.25">
      <c r="A408" s="164"/>
      <c r="B408" s="99"/>
      <c r="C408" s="114"/>
      <c r="D408" s="61"/>
      <c r="E408" s="60"/>
      <c r="F408" s="61"/>
      <c r="G408" s="155"/>
      <c r="H408" s="27"/>
    </row>
    <row r="409" spans="1:8" ht="13.5" thickBot="1" x14ac:dyDescent="0.25">
      <c r="A409" s="462" t="s">
        <v>74</v>
      </c>
      <c r="B409" s="463"/>
      <c r="C409" s="463"/>
      <c r="D409" s="463"/>
      <c r="E409" s="463"/>
      <c r="F409" s="463"/>
      <c r="G409" s="464"/>
      <c r="H409" s="27"/>
    </row>
    <row r="410" spans="1:8" ht="13.5" thickBot="1" x14ac:dyDescent="0.25">
      <c r="A410" s="164"/>
      <c r="B410" s="99"/>
      <c r="C410" s="114"/>
      <c r="D410" s="61"/>
      <c r="E410" s="60"/>
      <c r="F410" s="61"/>
      <c r="G410" s="155"/>
      <c r="H410" s="27"/>
    </row>
    <row r="411" spans="1:8" ht="12.75" customHeight="1" thickBot="1" x14ac:dyDescent="0.25">
      <c r="A411" s="480" t="s">
        <v>82</v>
      </c>
      <c r="B411" s="481"/>
      <c r="C411" s="481"/>
      <c r="D411" s="481"/>
      <c r="E411" s="481"/>
      <c r="F411" s="481"/>
      <c r="G411" s="482"/>
    </row>
    <row r="412" spans="1:8" ht="12.75" customHeight="1" x14ac:dyDescent="0.2">
      <c r="A412" s="413" t="s">
        <v>34</v>
      </c>
      <c r="B412" s="414">
        <f>B413</f>
        <v>1500</v>
      </c>
      <c r="C412" s="415">
        <f>C413</f>
        <v>50</v>
      </c>
      <c r="D412" s="416"/>
      <c r="E412" s="417">
        <f>E413</f>
        <v>0</v>
      </c>
      <c r="F412" s="416"/>
      <c r="G412" s="418"/>
    </row>
    <row r="413" spans="1:8" ht="12.75" customHeight="1" x14ac:dyDescent="0.2">
      <c r="A413" s="31" t="s">
        <v>117</v>
      </c>
      <c r="B413" s="93">
        <f>SUM(B414:B414)</f>
        <v>1500</v>
      </c>
      <c r="C413" s="108">
        <f>SUM(C414:C414)</f>
        <v>50</v>
      </c>
      <c r="D413" s="57">
        <v>0</v>
      </c>
      <c r="E413" s="130">
        <v>0</v>
      </c>
      <c r="F413" s="65"/>
      <c r="G413" s="145"/>
    </row>
    <row r="414" spans="1:8" ht="12.75" customHeight="1" thickBot="1" x14ac:dyDescent="0.25">
      <c r="A414" s="122" t="s">
        <v>86</v>
      </c>
      <c r="B414" s="218">
        <v>1500</v>
      </c>
      <c r="C414" s="219">
        <v>50</v>
      </c>
      <c r="D414" s="196"/>
      <c r="E414" s="401"/>
      <c r="F414" s="196"/>
      <c r="G414" s="198"/>
    </row>
    <row r="415" spans="1:8" ht="12.75" customHeight="1" thickBot="1" x14ac:dyDescent="0.25">
      <c r="A415" s="339" t="s">
        <v>14</v>
      </c>
      <c r="B415" s="354">
        <f>SUM(B412)</f>
        <v>1500</v>
      </c>
      <c r="C415" s="355">
        <f>SUM(C412)</f>
        <v>50</v>
      </c>
      <c r="D415" s="356"/>
      <c r="E415" s="357">
        <f>SUM(E412)</f>
        <v>0</v>
      </c>
      <c r="F415" s="356"/>
      <c r="G415" s="358"/>
    </row>
    <row r="416" spans="1:8" x14ac:dyDescent="0.2">
      <c r="A416" s="74"/>
      <c r="B416" s="100"/>
      <c r="C416" s="119"/>
      <c r="D416" s="76"/>
      <c r="E416" s="75"/>
      <c r="F416" s="76"/>
      <c r="G416" s="159"/>
    </row>
    <row r="417" spans="1:8" x14ac:dyDescent="0.2">
      <c r="A417" s="74"/>
      <c r="B417" s="100"/>
      <c r="C417" s="119"/>
      <c r="D417" s="76"/>
      <c r="E417" s="75"/>
      <c r="F417" s="76"/>
      <c r="G417" s="159"/>
    </row>
    <row r="418" spans="1:8" ht="13.5" thickBot="1" x14ac:dyDescent="0.25">
      <c r="A418" s="450" t="s">
        <v>89</v>
      </c>
      <c r="B418" s="451"/>
      <c r="C418" s="451"/>
      <c r="D418" s="451"/>
      <c r="E418" s="451"/>
      <c r="F418" s="451"/>
      <c r="G418" s="452"/>
    </row>
    <row r="419" spans="1:8" x14ac:dyDescent="0.2">
      <c r="A419" s="77" t="s">
        <v>33</v>
      </c>
      <c r="B419" s="139">
        <f>B13+B203+B208+B256+B317+B340+B390+B401</f>
        <v>2648580</v>
      </c>
      <c r="C419" s="426">
        <f>C13+C203+C208+C256+C317+C340+C390+C401</f>
        <v>143.14999999999998</v>
      </c>
      <c r="D419" s="123"/>
      <c r="E419" s="123">
        <f>E13+E203+E208+E256+E317+E340+E390+E401</f>
        <v>46280</v>
      </c>
      <c r="F419" s="123"/>
      <c r="G419" s="140">
        <f>G13+G203+G208+G256+G317+G340+G390+G401</f>
        <v>0</v>
      </c>
    </row>
    <row r="420" spans="1:8" x14ac:dyDescent="0.2">
      <c r="A420" s="78" t="s">
        <v>34</v>
      </c>
      <c r="B420" s="101">
        <f>B32+B152+B222+B271+B324+B359+B376+B412</f>
        <v>6235068</v>
      </c>
      <c r="C420" s="427">
        <f>C32+C152+C222+C271+C324+C359+C376+C412</f>
        <v>34034.589999999997</v>
      </c>
      <c r="D420" s="79">
        <f>D32+D152+D222+D271+D324+D359+D376+D412</f>
        <v>0</v>
      </c>
      <c r="E420" s="124">
        <f>E32+E152+E222+E271+E324+E359+E376+E412</f>
        <v>740</v>
      </c>
      <c r="F420" s="124">
        <f>F32+F152+F222+F271+F324+F359+F376+F412</f>
        <v>0</v>
      </c>
      <c r="G420" s="160">
        <f>G32+G152+G222+G271+G324+G359+G376+G412</f>
        <v>666200</v>
      </c>
      <c r="H420" s="26"/>
    </row>
    <row r="421" spans="1:8" ht="13.5" thickBot="1" x14ac:dyDescent="0.25">
      <c r="A421" s="80" t="s">
        <v>35</v>
      </c>
      <c r="B421" s="102">
        <f>B143+B253+B296+B335+B371+B379</f>
        <v>20180</v>
      </c>
      <c r="C421" s="428">
        <f>C143+C253+C296+C335+C371+C379</f>
        <v>4</v>
      </c>
      <c r="D421" s="81"/>
      <c r="E421" s="125">
        <f>E143+E253+E296+E335+E371+E379</f>
        <v>120</v>
      </c>
      <c r="F421" s="125"/>
      <c r="G421" s="161">
        <f>G143+G253+G296+G335+G371+G379</f>
        <v>4200</v>
      </c>
    </row>
    <row r="422" spans="1:8" s="27" customFormat="1" ht="13.5" thickBot="1" x14ac:dyDescent="0.25">
      <c r="A422" s="191" t="s">
        <v>36</v>
      </c>
      <c r="B422" s="189">
        <f>B150+B198+B206+B254+B309+B338+B374+B377+B388+B399+B406+B415</f>
        <v>8903828</v>
      </c>
      <c r="C422" s="55">
        <f>C150+C198+C206+C254+C309+C338+C374+C377+C388+C399+C406+C415</f>
        <v>34181.740000000005</v>
      </c>
      <c r="D422" s="92"/>
      <c r="E422" s="92">
        <f>E150+E198+E206+E254+E309+E338+E374+E377+E388+E399+E406+E415</f>
        <v>47140</v>
      </c>
      <c r="F422" s="92"/>
      <c r="G422" s="153">
        <f>G150+G198+G206+G254+G309+G338+G374+G377+G388+G399+G406+G415</f>
        <v>670400</v>
      </c>
      <c r="H422" s="2"/>
    </row>
    <row r="425" spans="1:8" x14ac:dyDescent="0.2">
      <c r="D425" s="16"/>
      <c r="E425" s="16"/>
      <c r="F425" s="16"/>
    </row>
    <row r="426" spans="1:8" x14ac:dyDescent="0.2">
      <c r="A426" s="82"/>
    </row>
    <row r="427" spans="1:8" s="27" customFormat="1" x14ac:dyDescent="0.2">
      <c r="A427" s="3"/>
      <c r="B427" s="16"/>
      <c r="C427" s="104"/>
      <c r="D427" s="5"/>
      <c r="E427" s="4"/>
      <c r="F427" s="5"/>
      <c r="G427" s="16"/>
      <c r="H427" s="2"/>
    </row>
    <row r="451" spans="1:8" s="27" customFormat="1" x14ac:dyDescent="0.2">
      <c r="A451" s="3"/>
      <c r="B451" s="16"/>
      <c r="C451" s="104"/>
      <c r="D451" s="5"/>
      <c r="E451" s="4"/>
      <c r="F451" s="5"/>
      <c r="G451" s="16"/>
      <c r="H451" s="2"/>
    </row>
    <row r="452" spans="1:8" s="27" customFormat="1" x14ac:dyDescent="0.2">
      <c r="A452" s="3"/>
      <c r="B452" s="16"/>
      <c r="C452" s="104"/>
      <c r="D452" s="5"/>
      <c r="E452" s="4"/>
      <c r="F452" s="5"/>
      <c r="G452" s="16"/>
      <c r="H452" s="2"/>
    </row>
    <row r="453" spans="1:8" s="27" customFormat="1" x14ac:dyDescent="0.2">
      <c r="A453" s="3"/>
      <c r="B453" s="16"/>
      <c r="C453" s="104"/>
      <c r="D453" s="5"/>
      <c r="E453" s="4"/>
      <c r="F453" s="5"/>
      <c r="G453" s="16"/>
      <c r="H453" s="2"/>
    </row>
    <row r="455" spans="1:8" x14ac:dyDescent="0.2">
      <c r="C455" s="16"/>
      <c r="D455" s="16"/>
      <c r="E455" s="16"/>
      <c r="F455" s="16"/>
    </row>
    <row r="456" spans="1:8" x14ac:dyDescent="0.2">
      <c r="C456" s="16"/>
      <c r="D456" s="16"/>
      <c r="E456" s="16"/>
      <c r="F456" s="16"/>
    </row>
  </sheetData>
  <autoFilter ref="A1:A453"/>
  <mergeCells count="28">
    <mergeCell ref="A5:G5"/>
    <mergeCell ref="A151:G151"/>
    <mergeCell ref="A411:G411"/>
    <mergeCell ref="A400:G400"/>
    <mergeCell ref="A407:G407"/>
    <mergeCell ref="A409:G409"/>
    <mergeCell ref="A378:G378"/>
    <mergeCell ref="A389:G389"/>
    <mergeCell ref="A199:G199"/>
    <mergeCell ref="A202:G202"/>
    <mergeCell ref="A200:G200"/>
    <mergeCell ref="A314:G314"/>
    <mergeCell ref="A418:G418"/>
    <mergeCell ref="A3:G3"/>
    <mergeCell ref="A4:G4"/>
    <mergeCell ref="C8:G8"/>
    <mergeCell ref="C9:D9"/>
    <mergeCell ref="E9:F9"/>
    <mergeCell ref="A316:G316"/>
    <mergeCell ref="B7:G7"/>
    <mergeCell ref="A7:A10"/>
    <mergeCell ref="A12:G12"/>
    <mergeCell ref="A207:G207"/>
    <mergeCell ref="A375:G375"/>
    <mergeCell ref="A339:G339"/>
    <mergeCell ref="A255:G255"/>
    <mergeCell ref="A310:G310"/>
    <mergeCell ref="A312:G312"/>
  </mergeCells>
  <phoneticPr fontId="1" type="noConversion"/>
  <pageMargins left="0.6692913385826772" right="0.19685039370078741" top="0.55118110236220474" bottom="0" header="0.23622047244094491" footer="0.19685039370078741"/>
  <pageSetup paperSize="9" pageOrder="overThenDown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7"/>
  <sheetViews>
    <sheetView topLeftCell="A319" workbookViewId="0">
      <selection activeCell="B335" sqref="B335:C335"/>
    </sheetView>
  </sheetViews>
  <sheetFormatPr defaultColWidth="8.42578125" defaultRowHeight="12.75" x14ac:dyDescent="0.2"/>
  <cols>
    <col min="1" max="1" width="23.85546875" style="3" customWidth="1"/>
    <col min="2" max="2" width="15.85546875" style="16" customWidth="1"/>
    <col min="3" max="3" width="9.42578125" style="104" customWidth="1"/>
    <col min="4" max="4" width="8.42578125" style="5" customWidth="1"/>
    <col min="5" max="5" width="10.5703125" style="4" customWidth="1"/>
    <col min="6" max="6" width="8.42578125" style="5" customWidth="1"/>
    <col min="7" max="7" width="16" style="16" customWidth="1"/>
    <col min="8" max="8" width="8.42578125" style="2"/>
    <col min="9" max="9" width="8.85546875" style="2" bestFit="1" customWidth="1"/>
    <col min="10" max="16384" width="8.42578125" style="2"/>
  </cols>
  <sheetData>
    <row r="1" spans="1:9" x14ac:dyDescent="0.2">
      <c r="A1" s="31" t="s">
        <v>39</v>
      </c>
      <c r="B1" s="87"/>
      <c r="C1" s="108"/>
      <c r="D1" s="108"/>
      <c r="E1" s="108"/>
      <c r="F1" s="108"/>
      <c r="G1" s="133"/>
    </row>
    <row r="2" spans="1:9" x14ac:dyDescent="0.2">
      <c r="A2" s="120" t="s">
        <v>75</v>
      </c>
      <c r="B2" s="165">
        <v>20000</v>
      </c>
      <c r="C2" s="166">
        <v>0.5</v>
      </c>
      <c r="D2" s="166"/>
      <c r="E2" s="166"/>
      <c r="F2" s="166"/>
      <c r="G2" s="148"/>
    </row>
    <row r="3" spans="1:9" x14ac:dyDescent="0.2">
      <c r="A3" s="120" t="s">
        <v>83</v>
      </c>
      <c r="B3" s="165">
        <v>357000</v>
      </c>
      <c r="C3" s="166">
        <v>8.9</v>
      </c>
      <c r="D3" s="14"/>
      <c r="E3" s="15"/>
      <c r="F3" s="14"/>
      <c r="G3" s="148"/>
    </row>
    <row r="4" spans="1:9" x14ac:dyDescent="0.2">
      <c r="A4" s="34" t="s">
        <v>86</v>
      </c>
      <c r="B4" s="167">
        <v>141500</v>
      </c>
      <c r="C4" s="168">
        <v>2.1</v>
      </c>
      <c r="D4" s="169"/>
      <c r="E4" s="170"/>
      <c r="F4" s="169"/>
      <c r="G4" s="171"/>
    </row>
    <row r="5" spans="1:9" x14ac:dyDescent="0.2">
      <c r="A5" s="32" t="s">
        <v>3</v>
      </c>
      <c r="B5" s="88"/>
      <c r="C5" s="106"/>
      <c r="D5" s="106"/>
      <c r="E5" s="106"/>
      <c r="F5" s="106"/>
      <c r="G5" s="144"/>
    </row>
    <row r="6" spans="1:9" x14ac:dyDescent="0.2">
      <c r="A6" s="30" t="s">
        <v>75</v>
      </c>
      <c r="B6" s="134">
        <v>80000</v>
      </c>
      <c r="C6" s="135">
        <v>3</v>
      </c>
      <c r="D6" s="21"/>
      <c r="E6" s="20"/>
      <c r="F6" s="172"/>
      <c r="G6" s="173"/>
      <c r="I6" s="16"/>
    </row>
    <row r="7" spans="1:9" x14ac:dyDescent="0.2">
      <c r="A7" s="30" t="s">
        <v>83</v>
      </c>
      <c r="B7" s="134">
        <v>774000</v>
      </c>
      <c r="C7" s="135">
        <v>49</v>
      </c>
      <c r="D7" s="21"/>
      <c r="E7" s="20"/>
      <c r="F7" s="172"/>
      <c r="G7" s="173"/>
    </row>
    <row r="8" spans="1:9" x14ac:dyDescent="0.2">
      <c r="A8" s="120" t="s">
        <v>86</v>
      </c>
      <c r="B8" s="134">
        <v>87000</v>
      </c>
      <c r="C8" s="135">
        <v>3</v>
      </c>
      <c r="D8" s="21"/>
      <c r="E8" s="20"/>
      <c r="F8" s="172"/>
      <c r="G8" s="173"/>
    </row>
    <row r="9" spans="1:9" x14ac:dyDescent="0.2">
      <c r="A9" s="35" t="s">
        <v>47</v>
      </c>
      <c r="B9" s="86"/>
      <c r="C9" s="242"/>
      <c r="D9" s="12"/>
      <c r="E9" s="13"/>
      <c r="F9" s="17"/>
      <c r="G9" s="145"/>
    </row>
    <row r="10" spans="1:9" x14ac:dyDescent="0.2">
      <c r="A10" s="39" t="s">
        <v>83</v>
      </c>
      <c r="B10" s="167">
        <v>15000</v>
      </c>
      <c r="C10" s="168">
        <v>1</v>
      </c>
      <c r="D10" s="169"/>
      <c r="E10" s="170"/>
      <c r="F10" s="175"/>
      <c r="G10" s="176"/>
    </row>
    <row r="11" spans="1:9" x14ac:dyDescent="0.2">
      <c r="A11" s="28" t="s">
        <v>6</v>
      </c>
      <c r="B11" s="88"/>
      <c r="C11" s="106"/>
      <c r="D11" s="14"/>
      <c r="E11" s="15"/>
      <c r="F11" s="19"/>
      <c r="G11" s="146"/>
    </row>
    <row r="12" spans="1:9" x14ac:dyDescent="0.2">
      <c r="A12" s="36" t="s">
        <v>83</v>
      </c>
      <c r="B12" s="134">
        <v>15000</v>
      </c>
      <c r="C12" s="135">
        <v>1</v>
      </c>
      <c r="D12" s="21"/>
      <c r="E12" s="20"/>
      <c r="F12" s="172"/>
      <c r="G12" s="173"/>
    </row>
    <row r="13" spans="1:9" x14ac:dyDescent="0.2">
      <c r="A13" s="35" t="s">
        <v>106</v>
      </c>
      <c r="B13" s="86">
        <f>SUM(B14)</f>
        <v>0</v>
      </c>
      <c r="C13" s="242">
        <f>SUM(C14)</f>
        <v>0</v>
      </c>
      <c r="D13" s="12"/>
      <c r="E13" s="13"/>
      <c r="F13" s="17"/>
      <c r="G13" s="145"/>
    </row>
    <row r="14" spans="1:9" x14ac:dyDescent="0.2">
      <c r="A14" s="163" t="s">
        <v>75</v>
      </c>
      <c r="B14" s="241"/>
      <c r="C14" s="182"/>
      <c r="D14" s="184"/>
      <c r="E14" s="185"/>
      <c r="F14" s="240"/>
      <c r="G14" s="211"/>
    </row>
    <row r="15" spans="1:9" x14ac:dyDescent="0.2">
      <c r="A15" s="28" t="s">
        <v>11</v>
      </c>
      <c r="B15" s="88"/>
      <c r="C15" s="108"/>
      <c r="D15" s="14"/>
      <c r="E15" s="15"/>
      <c r="F15" s="14"/>
      <c r="G15" s="148"/>
    </row>
    <row r="16" spans="1:9" x14ac:dyDescent="0.2">
      <c r="A16" s="126" t="s">
        <v>75</v>
      </c>
      <c r="B16" s="165">
        <v>30000</v>
      </c>
      <c r="C16" s="166">
        <v>1</v>
      </c>
      <c r="D16" s="14"/>
      <c r="E16" s="15"/>
      <c r="F16" s="14"/>
      <c r="G16" s="148"/>
    </row>
    <row r="17" spans="1:9" x14ac:dyDescent="0.2">
      <c r="A17" s="36" t="s">
        <v>83</v>
      </c>
      <c r="B17" s="134">
        <v>171000</v>
      </c>
      <c r="C17" s="135">
        <v>2.2999999999999998</v>
      </c>
      <c r="D17" s="21"/>
      <c r="E17" s="20"/>
      <c r="F17" s="21"/>
      <c r="G17" s="150"/>
    </row>
    <row r="18" spans="1:9" x14ac:dyDescent="0.2">
      <c r="A18" s="37" t="s">
        <v>86</v>
      </c>
      <c r="B18" s="89">
        <v>21000</v>
      </c>
      <c r="C18" s="107">
        <v>0.3</v>
      </c>
      <c r="D18" s="23"/>
      <c r="E18" s="22"/>
      <c r="F18" s="18"/>
      <c r="G18" s="149"/>
    </row>
    <row r="19" spans="1:9" x14ac:dyDescent="0.2">
      <c r="A19" s="35" t="s">
        <v>38</v>
      </c>
      <c r="B19" s="86">
        <f>SUM(B20)</f>
        <v>0</v>
      </c>
      <c r="C19" s="242">
        <f>SUM(C20)</f>
        <v>0</v>
      </c>
      <c r="D19" s="12"/>
      <c r="E19" s="13"/>
      <c r="F19" s="17"/>
      <c r="G19" s="145"/>
    </row>
    <row r="20" spans="1:9" x14ac:dyDescent="0.2">
      <c r="A20" s="163"/>
      <c r="B20" s="241"/>
      <c r="C20" s="182"/>
      <c r="D20" s="184"/>
      <c r="E20" s="185"/>
      <c r="F20" s="240"/>
      <c r="G20" s="211"/>
    </row>
    <row r="21" spans="1:9" x14ac:dyDescent="0.2">
      <c r="A21" s="40" t="s">
        <v>13</v>
      </c>
      <c r="B21" s="88"/>
      <c r="C21" s="106"/>
      <c r="D21" s="14"/>
      <c r="E21" s="15"/>
      <c r="F21" s="14"/>
      <c r="G21" s="148"/>
    </row>
    <row r="22" spans="1:9" x14ac:dyDescent="0.2">
      <c r="A22" s="30" t="s">
        <v>79</v>
      </c>
      <c r="B22" s="134">
        <v>5000</v>
      </c>
      <c r="C22" s="135">
        <v>3</v>
      </c>
      <c r="D22" s="21"/>
      <c r="E22" s="20"/>
      <c r="F22" s="21"/>
      <c r="G22" s="150"/>
    </row>
    <row r="23" spans="1:9" x14ac:dyDescent="0.2">
      <c r="A23" s="257" t="s">
        <v>34</v>
      </c>
      <c r="B23" s="258"/>
      <c r="C23" s="258"/>
      <c r="D23" s="259"/>
      <c r="E23" s="260"/>
      <c r="F23" s="259"/>
      <c r="G23" s="261"/>
      <c r="I23" s="16"/>
    </row>
    <row r="24" spans="1:9" x14ac:dyDescent="0.2">
      <c r="A24" s="28" t="s">
        <v>15</v>
      </c>
      <c r="B24" s="88"/>
      <c r="C24" s="423"/>
      <c r="D24" s="14"/>
      <c r="E24" s="15"/>
      <c r="F24" s="14"/>
      <c r="G24" s="148"/>
    </row>
    <row r="25" spans="1:9" x14ac:dyDescent="0.2">
      <c r="A25" s="30" t="s">
        <v>75</v>
      </c>
      <c r="B25" s="165">
        <v>80000</v>
      </c>
      <c r="C25" s="424">
        <v>10</v>
      </c>
      <c r="D25" s="14"/>
      <c r="E25" s="15"/>
      <c r="F25" s="14"/>
      <c r="G25" s="148"/>
      <c r="I25" s="16"/>
    </row>
    <row r="26" spans="1:9" x14ac:dyDescent="0.2">
      <c r="A26" s="30" t="s">
        <v>79</v>
      </c>
      <c r="B26" s="165">
        <v>78000</v>
      </c>
      <c r="C26" s="424">
        <v>15</v>
      </c>
      <c r="D26" s="14"/>
      <c r="E26" s="15"/>
      <c r="F26" s="14"/>
      <c r="G26" s="148"/>
    </row>
    <row r="27" spans="1:9" x14ac:dyDescent="0.2">
      <c r="A27" s="30" t="s">
        <v>85</v>
      </c>
      <c r="B27" s="165">
        <v>45000</v>
      </c>
      <c r="C27" s="424">
        <v>4</v>
      </c>
      <c r="D27" s="14"/>
      <c r="E27" s="15"/>
      <c r="F27" s="14"/>
      <c r="G27" s="148"/>
    </row>
    <row r="28" spans="1:9" x14ac:dyDescent="0.2">
      <c r="A28" s="30" t="s">
        <v>83</v>
      </c>
      <c r="B28" s="165">
        <v>60000</v>
      </c>
      <c r="C28" s="424">
        <v>5.5</v>
      </c>
      <c r="D28" s="14"/>
      <c r="E28" s="15"/>
      <c r="F28" s="14"/>
      <c r="G28" s="148"/>
    </row>
    <row r="29" spans="1:9" x14ac:dyDescent="0.2">
      <c r="A29" s="36" t="s">
        <v>86</v>
      </c>
      <c r="B29" s="165">
        <v>5000</v>
      </c>
      <c r="C29" s="424">
        <v>0.5</v>
      </c>
      <c r="D29" s="14"/>
      <c r="E29" s="15"/>
      <c r="F29" s="14"/>
      <c r="G29" s="148"/>
      <c r="I29" s="16"/>
    </row>
    <row r="30" spans="1:9" x14ac:dyDescent="0.2">
      <c r="A30" s="39" t="s">
        <v>87</v>
      </c>
      <c r="B30" s="167">
        <v>50000</v>
      </c>
      <c r="C30" s="425">
        <v>5</v>
      </c>
      <c r="D30" s="169"/>
      <c r="E30" s="170"/>
      <c r="F30" s="169"/>
      <c r="G30" s="171"/>
      <c r="I30" s="16"/>
    </row>
    <row r="31" spans="1:9" x14ac:dyDescent="0.2">
      <c r="A31" s="31" t="s">
        <v>133</v>
      </c>
      <c r="B31" s="86"/>
      <c r="C31" s="103"/>
      <c r="D31" s="12"/>
      <c r="E31" s="13"/>
      <c r="F31" s="12"/>
      <c r="G31" s="147"/>
      <c r="I31" s="16"/>
    </row>
    <row r="32" spans="1:9" x14ac:dyDescent="0.2">
      <c r="A32" s="34" t="s">
        <v>83</v>
      </c>
      <c r="B32" s="167">
        <v>4500</v>
      </c>
      <c r="C32" s="168">
        <v>2</v>
      </c>
      <c r="D32" s="169"/>
      <c r="E32" s="170"/>
      <c r="F32" s="169"/>
      <c r="G32" s="171"/>
      <c r="I32" s="16"/>
    </row>
    <row r="33" spans="1:9" x14ac:dyDescent="0.2">
      <c r="A33" s="31" t="s">
        <v>136</v>
      </c>
      <c r="B33" s="86"/>
      <c r="C33" s="422"/>
      <c r="D33" s="12"/>
      <c r="E33" s="13"/>
      <c r="F33" s="12"/>
      <c r="G33" s="147"/>
      <c r="I33" s="16"/>
    </row>
    <row r="34" spans="1:9" x14ac:dyDescent="0.2">
      <c r="A34" s="34" t="s">
        <v>87</v>
      </c>
      <c r="B34" s="167">
        <v>60000</v>
      </c>
      <c r="C34" s="168">
        <v>3</v>
      </c>
      <c r="D34" s="169"/>
      <c r="E34" s="170"/>
      <c r="F34" s="169"/>
      <c r="G34" s="171"/>
      <c r="I34" s="16"/>
    </row>
    <row r="35" spans="1:9" x14ac:dyDescent="0.2">
      <c r="A35" s="32" t="s">
        <v>16</v>
      </c>
      <c r="B35" s="88"/>
      <c r="C35" s="45"/>
      <c r="D35" s="14"/>
      <c r="E35" s="15"/>
      <c r="F35" s="14"/>
      <c r="G35" s="148"/>
    </row>
    <row r="36" spans="1:9" x14ac:dyDescent="0.2">
      <c r="A36" s="30" t="s">
        <v>83</v>
      </c>
      <c r="B36" s="134">
        <v>28000</v>
      </c>
      <c r="C36" s="20">
        <v>50</v>
      </c>
      <c r="D36" s="21"/>
      <c r="E36" s="20"/>
      <c r="F36" s="21"/>
      <c r="G36" s="150"/>
    </row>
    <row r="37" spans="1:9" x14ac:dyDescent="0.2">
      <c r="A37" s="36" t="s">
        <v>86</v>
      </c>
      <c r="B37" s="134">
        <v>2500</v>
      </c>
      <c r="C37" s="20">
        <v>5</v>
      </c>
      <c r="D37" s="21"/>
      <c r="E37" s="20"/>
      <c r="F37" s="21"/>
      <c r="G37" s="150"/>
    </row>
    <row r="38" spans="1:9" x14ac:dyDescent="0.2">
      <c r="A38" s="126" t="s">
        <v>87</v>
      </c>
      <c r="B38" s="394"/>
      <c r="C38" s="15"/>
      <c r="D38" s="14"/>
      <c r="E38" s="15"/>
      <c r="F38" s="14"/>
      <c r="G38" s="148"/>
    </row>
    <row r="39" spans="1:9" x14ac:dyDescent="0.2">
      <c r="A39" s="31" t="s">
        <v>41</v>
      </c>
      <c r="B39" s="86"/>
      <c r="C39" s="103"/>
      <c r="D39" s="12"/>
      <c r="E39" s="13"/>
      <c r="F39" s="12"/>
      <c r="G39" s="147"/>
    </row>
    <row r="40" spans="1:9" x14ac:dyDescent="0.2">
      <c r="A40" s="120" t="s">
        <v>75</v>
      </c>
      <c r="B40" s="394">
        <v>10000</v>
      </c>
      <c r="C40" s="399">
        <v>10</v>
      </c>
      <c r="D40" s="14"/>
      <c r="E40" s="15"/>
      <c r="F40" s="14"/>
      <c r="G40" s="148"/>
    </row>
    <row r="41" spans="1:9" x14ac:dyDescent="0.2">
      <c r="A41" s="30" t="s">
        <v>85</v>
      </c>
      <c r="B41" s="134">
        <v>45000</v>
      </c>
      <c r="C41" s="20">
        <v>15</v>
      </c>
      <c r="D41" s="21"/>
      <c r="E41" s="20"/>
      <c r="F41" s="21"/>
      <c r="G41" s="150"/>
    </row>
    <row r="42" spans="1:9" x14ac:dyDescent="0.2">
      <c r="A42" s="35" t="s">
        <v>115</v>
      </c>
      <c r="B42" s="87"/>
      <c r="C42" s="44"/>
      <c r="D42" s="12"/>
      <c r="E42" s="13"/>
      <c r="F42" s="12"/>
      <c r="G42" s="147"/>
    </row>
    <row r="43" spans="1:9" x14ac:dyDescent="0.2">
      <c r="A43" s="39" t="s">
        <v>86</v>
      </c>
      <c r="B43" s="167">
        <v>4240</v>
      </c>
      <c r="C43" s="170">
        <v>2.2000000000000002</v>
      </c>
      <c r="D43" s="169"/>
      <c r="E43" s="170"/>
      <c r="F43" s="169"/>
      <c r="G43" s="171"/>
    </row>
    <row r="44" spans="1:9" s="52" customFormat="1" x14ac:dyDescent="0.2">
      <c r="A44" s="35" t="s">
        <v>121</v>
      </c>
      <c r="B44" s="87">
        <f>SUM(B45)</f>
        <v>0</v>
      </c>
      <c r="C44" s="108">
        <f>SUM(C45)</f>
        <v>0</v>
      </c>
      <c r="D44" s="29"/>
      <c r="E44" s="44"/>
      <c r="F44" s="29"/>
      <c r="G44" s="133"/>
    </row>
    <row r="45" spans="1:9" x14ac:dyDescent="0.2">
      <c r="A45" s="39" t="s">
        <v>75</v>
      </c>
      <c r="B45" s="167"/>
      <c r="C45" s="168"/>
      <c r="D45" s="169"/>
      <c r="E45" s="170"/>
      <c r="F45" s="169"/>
      <c r="G45" s="171"/>
    </row>
    <row r="46" spans="1:9" x14ac:dyDescent="0.2">
      <c r="A46" s="31" t="s">
        <v>19</v>
      </c>
      <c r="B46" s="87"/>
      <c r="C46" s="44"/>
      <c r="D46" s="12"/>
      <c r="E46" s="13"/>
      <c r="F46" s="12"/>
      <c r="G46" s="147"/>
    </row>
    <row r="47" spans="1:9" x14ac:dyDescent="0.2">
      <c r="A47" s="30" t="s">
        <v>75</v>
      </c>
      <c r="B47" s="134">
        <v>8500</v>
      </c>
      <c r="C47" s="20">
        <v>50</v>
      </c>
      <c r="D47" s="21"/>
      <c r="E47" s="20"/>
      <c r="F47" s="21"/>
      <c r="G47" s="150"/>
    </row>
    <row r="48" spans="1:9" x14ac:dyDescent="0.2">
      <c r="A48" s="30" t="s">
        <v>79</v>
      </c>
      <c r="B48" s="134">
        <v>8000</v>
      </c>
      <c r="C48" s="20">
        <v>100</v>
      </c>
      <c r="D48" s="21"/>
      <c r="E48" s="20"/>
      <c r="F48" s="21"/>
      <c r="G48" s="150"/>
    </row>
    <row r="49" spans="1:7" x14ac:dyDescent="0.2">
      <c r="A49" s="30" t="s">
        <v>85</v>
      </c>
      <c r="B49" s="134">
        <v>66000</v>
      </c>
      <c r="C49" s="20">
        <v>200</v>
      </c>
      <c r="D49" s="21"/>
      <c r="E49" s="20"/>
      <c r="F49" s="21"/>
      <c r="G49" s="150"/>
    </row>
    <row r="50" spans="1:7" x14ac:dyDescent="0.2">
      <c r="A50" s="30" t="s">
        <v>83</v>
      </c>
      <c r="B50" s="134">
        <v>62000</v>
      </c>
      <c r="C50" s="20">
        <v>250</v>
      </c>
      <c r="D50" s="21"/>
      <c r="E50" s="20"/>
      <c r="F50" s="21"/>
      <c r="G50" s="150"/>
    </row>
    <row r="51" spans="1:7" x14ac:dyDescent="0.2">
      <c r="A51" s="36" t="s">
        <v>86</v>
      </c>
      <c r="B51" s="134">
        <v>59500</v>
      </c>
      <c r="C51" s="20">
        <v>350</v>
      </c>
      <c r="D51" s="21"/>
      <c r="E51" s="20"/>
      <c r="F51" s="21"/>
      <c r="G51" s="150"/>
    </row>
    <row r="52" spans="1:7" x14ac:dyDescent="0.2">
      <c r="A52" s="39" t="s">
        <v>87</v>
      </c>
      <c r="B52" s="167">
        <v>289900</v>
      </c>
      <c r="C52" s="170">
        <v>2080</v>
      </c>
      <c r="D52" s="169"/>
      <c r="E52" s="170"/>
      <c r="F52" s="169"/>
      <c r="G52" s="171"/>
    </row>
    <row r="53" spans="1:7" x14ac:dyDescent="0.2">
      <c r="A53" s="32" t="s">
        <v>50</v>
      </c>
      <c r="B53" s="91"/>
      <c r="C53" s="50"/>
      <c r="D53" s="14"/>
      <c r="E53" s="15"/>
      <c r="F53" s="14"/>
      <c r="G53" s="148"/>
    </row>
    <row r="54" spans="1:7" x14ac:dyDescent="0.2">
      <c r="A54" s="38" t="s">
        <v>79</v>
      </c>
      <c r="B54" s="89">
        <v>20000</v>
      </c>
      <c r="C54" s="22">
        <v>150</v>
      </c>
      <c r="D54" s="23"/>
      <c r="E54" s="22"/>
      <c r="F54" s="23"/>
      <c r="G54" s="154"/>
    </row>
    <row r="55" spans="1:7" x14ac:dyDescent="0.2">
      <c r="A55" s="31" t="s">
        <v>18</v>
      </c>
      <c r="B55" s="87"/>
      <c r="C55" s="44"/>
      <c r="D55" s="12"/>
      <c r="E55" s="13"/>
      <c r="F55" s="12"/>
      <c r="G55" s="147"/>
    </row>
    <row r="56" spans="1:7" x14ac:dyDescent="0.2">
      <c r="A56" s="30" t="s">
        <v>75</v>
      </c>
      <c r="B56" s="134">
        <v>8500</v>
      </c>
      <c r="C56" s="20">
        <v>50</v>
      </c>
      <c r="D56" s="21"/>
      <c r="E56" s="20"/>
      <c r="F56" s="21"/>
      <c r="G56" s="150"/>
    </row>
    <row r="57" spans="1:7" x14ac:dyDescent="0.2">
      <c r="A57" s="30" t="s">
        <v>79</v>
      </c>
      <c r="B57" s="134">
        <v>40000</v>
      </c>
      <c r="C57" s="20">
        <v>500</v>
      </c>
      <c r="D57" s="21"/>
      <c r="E57" s="20"/>
      <c r="F57" s="21"/>
      <c r="G57" s="150"/>
    </row>
    <row r="58" spans="1:7" x14ac:dyDescent="0.2">
      <c r="A58" s="30" t="s">
        <v>85</v>
      </c>
      <c r="B58" s="134">
        <v>66000</v>
      </c>
      <c r="C58" s="20">
        <v>200</v>
      </c>
      <c r="D58" s="21"/>
      <c r="E58" s="20"/>
      <c r="F58" s="21"/>
      <c r="G58" s="150"/>
    </row>
    <row r="59" spans="1:7" x14ac:dyDescent="0.2">
      <c r="A59" s="30" t="s">
        <v>83</v>
      </c>
      <c r="B59" s="134">
        <v>376200</v>
      </c>
      <c r="C59" s="20">
        <v>2600</v>
      </c>
      <c r="D59" s="21"/>
      <c r="E59" s="20"/>
      <c r="F59" s="21"/>
      <c r="G59" s="150"/>
    </row>
    <row r="60" spans="1:7" x14ac:dyDescent="0.2">
      <c r="A60" s="36" t="s">
        <v>86</v>
      </c>
      <c r="B60" s="134">
        <v>32300</v>
      </c>
      <c r="C60" s="20">
        <v>190</v>
      </c>
      <c r="D60" s="21"/>
      <c r="E60" s="20"/>
      <c r="F60" s="21"/>
      <c r="G60" s="150"/>
    </row>
    <row r="61" spans="1:7" x14ac:dyDescent="0.2">
      <c r="A61" s="34" t="s">
        <v>87</v>
      </c>
      <c r="B61" s="167">
        <v>149000</v>
      </c>
      <c r="C61" s="170">
        <v>1000</v>
      </c>
      <c r="D61" s="169"/>
      <c r="E61" s="170"/>
      <c r="F61" s="169"/>
      <c r="G61" s="171"/>
    </row>
    <row r="62" spans="1:7" s="52" customFormat="1" x14ac:dyDescent="0.2">
      <c r="A62" s="31" t="s">
        <v>119</v>
      </c>
      <c r="B62" s="86"/>
      <c r="C62" s="44"/>
      <c r="D62" s="29"/>
      <c r="E62" s="44"/>
      <c r="F62" s="29"/>
      <c r="G62" s="133"/>
    </row>
    <row r="63" spans="1:7" x14ac:dyDescent="0.2">
      <c r="A63" s="34" t="s">
        <v>79</v>
      </c>
      <c r="B63" s="192"/>
      <c r="C63" s="170"/>
      <c r="D63" s="169"/>
      <c r="E63" s="170"/>
      <c r="F63" s="169"/>
      <c r="G63" s="171"/>
    </row>
    <row r="64" spans="1:7" x14ac:dyDescent="0.2">
      <c r="A64" s="32" t="s">
        <v>113</v>
      </c>
      <c r="B64" s="378"/>
      <c r="C64" s="45"/>
      <c r="D64" s="14"/>
      <c r="E64" s="15"/>
      <c r="F64" s="14"/>
      <c r="G64" s="148"/>
    </row>
    <row r="65" spans="1:7" x14ac:dyDescent="0.2">
      <c r="A65" s="30" t="s">
        <v>79</v>
      </c>
      <c r="B65" s="247">
        <v>11000</v>
      </c>
      <c r="C65" s="20">
        <v>120</v>
      </c>
      <c r="D65" s="21"/>
      <c r="E65" s="20"/>
      <c r="F65" s="21"/>
      <c r="G65" s="150"/>
    </row>
    <row r="66" spans="1:7" x14ac:dyDescent="0.2">
      <c r="A66" s="122" t="s">
        <v>85</v>
      </c>
      <c r="B66" s="177">
        <v>28000</v>
      </c>
      <c r="C66" s="179">
        <v>200</v>
      </c>
      <c r="D66" s="18"/>
      <c r="E66" s="179"/>
      <c r="F66" s="18"/>
      <c r="G66" s="149"/>
    </row>
    <row r="67" spans="1:7" x14ac:dyDescent="0.2">
      <c r="A67" s="30" t="s">
        <v>83</v>
      </c>
      <c r="B67" s="89">
        <v>102000</v>
      </c>
      <c r="C67" s="22">
        <v>600</v>
      </c>
      <c r="D67" s="18"/>
      <c r="E67" s="179"/>
      <c r="F67" s="18"/>
      <c r="G67" s="149"/>
    </row>
    <row r="68" spans="1:7" x14ac:dyDescent="0.2">
      <c r="A68" s="38" t="s">
        <v>86</v>
      </c>
      <c r="B68" s="89">
        <v>17000</v>
      </c>
      <c r="C68" s="22">
        <v>100</v>
      </c>
      <c r="D68" s="18"/>
      <c r="E68" s="179"/>
      <c r="F68" s="18"/>
      <c r="G68" s="149"/>
    </row>
    <row r="69" spans="1:7" x14ac:dyDescent="0.2">
      <c r="A69" s="38" t="s">
        <v>87</v>
      </c>
      <c r="B69" s="89"/>
      <c r="C69" s="22"/>
      <c r="D69" s="23"/>
      <c r="E69" s="22"/>
      <c r="F69" s="23"/>
      <c r="G69" s="154"/>
    </row>
    <row r="70" spans="1:7" x14ac:dyDescent="0.2">
      <c r="A70" s="31" t="s">
        <v>17</v>
      </c>
      <c r="B70" s="87"/>
      <c r="C70" s="44"/>
      <c r="D70" s="12"/>
      <c r="E70" s="13"/>
      <c r="F70" s="12"/>
      <c r="G70" s="147"/>
    </row>
    <row r="71" spans="1:7" x14ac:dyDescent="0.2">
      <c r="A71" s="120" t="s">
        <v>79</v>
      </c>
      <c r="B71" s="165">
        <v>8000</v>
      </c>
      <c r="C71" s="15">
        <v>100</v>
      </c>
      <c r="D71" s="14"/>
      <c r="E71" s="15"/>
      <c r="F71" s="14"/>
      <c r="G71" s="148"/>
    </row>
    <row r="72" spans="1:7" x14ac:dyDescent="0.2">
      <c r="A72" s="120" t="s">
        <v>85</v>
      </c>
      <c r="B72" s="165">
        <v>20000</v>
      </c>
      <c r="C72" s="15">
        <v>150</v>
      </c>
      <c r="D72" s="14"/>
      <c r="E72" s="15"/>
      <c r="F72" s="14"/>
      <c r="G72" s="148"/>
    </row>
    <row r="73" spans="1:7" x14ac:dyDescent="0.2">
      <c r="A73" s="120" t="s">
        <v>83</v>
      </c>
      <c r="B73" s="165">
        <v>37000</v>
      </c>
      <c r="C73" s="15">
        <v>200</v>
      </c>
      <c r="D73" s="14"/>
      <c r="E73" s="15"/>
      <c r="F73" s="14"/>
      <c r="G73" s="148"/>
    </row>
    <row r="74" spans="1:7" x14ac:dyDescent="0.2">
      <c r="A74" s="36" t="s">
        <v>86</v>
      </c>
      <c r="B74" s="134">
        <v>68000</v>
      </c>
      <c r="C74" s="20">
        <v>400</v>
      </c>
      <c r="D74" s="21"/>
      <c r="E74" s="20"/>
      <c r="F74" s="21"/>
      <c r="G74" s="150"/>
    </row>
    <row r="75" spans="1:7" x14ac:dyDescent="0.2">
      <c r="A75" s="34" t="s">
        <v>87</v>
      </c>
      <c r="B75" s="167">
        <v>25500</v>
      </c>
      <c r="C75" s="170">
        <v>150</v>
      </c>
      <c r="D75" s="169"/>
      <c r="E75" s="170"/>
      <c r="F75" s="169"/>
      <c r="G75" s="171"/>
    </row>
    <row r="76" spans="1:7" x14ac:dyDescent="0.2">
      <c r="A76" s="32" t="s">
        <v>21</v>
      </c>
      <c r="B76" s="88"/>
      <c r="C76" s="45"/>
      <c r="D76" s="14"/>
      <c r="E76" s="15"/>
      <c r="F76" s="14"/>
      <c r="G76" s="148"/>
    </row>
    <row r="77" spans="1:7" x14ac:dyDescent="0.2">
      <c r="A77" s="30" t="s">
        <v>75</v>
      </c>
      <c r="B77" s="134">
        <v>35000</v>
      </c>
      <c r="C77" s="20">
        <v>200</v>
      </c>
      <c r="D77" s="21"/>
      <c r="E77" s="20"/>
      <c r="F77" s="21"/>
      <c r="G77" s="150"/>
    </row>
    <row r="78" spans="1:7" x14ac:dyDescent="0.2">
      <c r="A78" s="30" t="s">
        <v>79</v>
      </c>
      <c r="B78" s="134">
        <v>275000</v>
      </c>
      <c r="C78" s="20">
        <v>3250</v>
      </c>
      <c r="D78" s="21"/>
      <c r="E78" s="20"/>
      <c r="F78" s="21"/>
      <c r="G78" s="150"/>
    </row>
    <row r="79" spans="1:7" x14ac:dyDescent="0.2">
      <c r="A79" s="30" t="s">
        <v>85</v>
      </c>
      <c r="B79" s="134">
        <v>192000</v>
      </c>
      <c r="C79" s="20">
        <v>1150</v>
      </c>
      <c r="D79" s="21"/>
      <c r="E79" s="20"/>
      <c r="F79" s="21"/>
      <c r="G79" s="150"/>
    </row>
    <row r="80" spans="1:7" x14ac:dyDescent="0.2">
      <c r="A80" s="30" t="s">
        <v>83</v>
      </c>
      <c r="B80" s="134">
        <v>215000</v>
      </c>
      <c r="C80" s="20">
        <v>1400</v>
      </c>
      <c r="D80" s="21"/>
      <c r="E80" s="20"/>
      <c r="F80" s="21"/>
      <c r="G80" s="150"/>
    </row>
    <row r="81" spans="1:7" x14ac:dyDescent="0.2">
      <c r="A81" s="36" t="s">
        <v>86</v>
      </c>
      <c r="B81" s="134">
        <v>8500</v>
      </c>
      <c r="C81" s="20">
        <v>50</v>
      </c>
      <c r="D81" s="21"/>
      <c r="E81" s="20"/>
      <c r="F81" s="21"/>
      <c r="G81" s="150"/>
    </row>
    <row r="82" spans="1:7" x14ac:dyDescent="0.2">
      <c r="A82" s="38" t="s">
        <v>87</v>
      </c>
      <c r="B82" s="89">
        <v>1503100</v>
      </c>
      <c r="C82" s="22">
        <v>11920</v>
      </c>
      <c r="D82" s="23"/>
      <c r="E82" s="22"/>
      <c r="F82" s="23"/>
      <c r="G82" s="154"/>
    </row>
    <row r="83" spans="1:7" x14ac:dyDescent="0.2">
      <c r="A83" s="31" t="s">
        <v>20</v>
      </c>
      <c r="B83" s="87"/>
      <c r="C83" s="44"/>
      <c r="D83" s="12"/>
      <c r="E83" s="13"/>
      <c r="F83" s="12"/>
      <c r="G83" s="147"/>
    </row>
    <row r="84" spans="1:7" x14ac:dyDescent="0.2">
      <c r="A84" s="120" t="s">
        <v>79</v>
      </c>
      <c r="B84" s="165">
        <v>8000</v>
      </c>
      <c r="C84" s="15">
        <v>100</v>
      </c>
      <c r="D84" s="14"/>
      <c r="E84" s="15"/>
      <c r="F84" s="14"/>
      <c r="G84" s="148"/>
    </row>
    <row r="85" spans="1:7" x14ac:dyDescent="0.2">
      <c r="A85" s="30" t="s">
        <v>85</v>
      </c>
      <c r="B85" s="134">
        <v>35000</v>
      </c>
      <c r="C85" s="20">
        <v>300</v>
      </c>
      <c r="D85" s="21"/>
      <c r="E85" s="20"/>
      <c r="F85" s="21"/>
      <c r="G85" s="150"/>
    </row>
    <row r="86" spans="1:7" x14ac:dyDescent="0.2">
      <c r="A86" s="30" t="s">
        <v>83</v>
      </c>
      <c r="B86" s="134">
        <v>14700</v>
      </c>
      <c r="C86" s="20">
        <v>112</v>
      </c>
      <c r="D86" s="21"/>
      <c r="E86" s="20"/>
      <c r="F86" s="21"/>
      <c r="G86" s="150"/>
    </row>
    <row r="87" spans="1:7" x14ac:dyDescent="0.2">
      <c r="A87" s="34" t="s">
        <v>87</v>
      </c>
      <c r="B87" s="167">
        <v>128700</v>
      </c>
      <c r="C87" s="170">
        <v>780</v>
      </c>
      <c r="D87" s="169"/>
      <c r="E87" s="170"/>
      <c r="F87" s="169"/>
      <c r="G87" s="171"/>
    </row>
    <row r="88" spans="1:7" x14ac:dyDescent="0.2">
      <c r="A88" s="31" t="s">
        <v>23</v>
      </c>
      <c r="B88" s="86"/>
      <c r="C88" s="44"/>
      <c r="D88" s="29"/>
      <c r="E88" s="44"/>
      <c r="F88" s="29"/>
      <c r="G88" s="133"/>
    </row>
    <row r="89" spans="1:7" x14ac:dyDescent="0.2">
      <c r="A89" s="34" t="s">
        <v>83</v>
      </c>
      <c r="B89" s="192">
        <v>400</v>
      </c>
      <c r="C89" s="170">
        <v>50</v>
      </c>
      <c r="D89" s="169"/>
      <c r="E89" s="170"/>
      <c r="F89" s="169"/>
      <c r="G89" s="171"/>
    </row>
    <row r="90" spans="1:7" x14ac:dyDescent="0.2">
      <c r="A90" s="28" t="s">
        <v>22</v>
      </c>
      <c r="B90" s="88"/>
      <c r="C90" s="45"/>
      <c r="D90" s="14"/>
      <c r="E90" s="15"/>
      <c r="F90" s="14"/>
      <c r="G90" s="148"/>
    </row>
    <row r="91" spans="1:7" x14ac:dyDescent="0.2">
      <c r="A91" s="30" t="s">
        <v>75</v>
      </c>
      <c r="B91" s="134">
        <v>3000</v>
      </c>
      <c r="C91" s="20">
        <v>20</v>
      </c>
      <c r="D91" s="21"/>
      <c r="E91" s="20"/>
      <c r="F91" s="21"/>
      <c r="G91" s="150"/>
    </row>
    <row r="92" spans="1:7" x14ac:dyDescent="0.2">
      <c r="A92" s="38" t="s">
        <v>83</v>
      </c>
      <c r="B92" s="89">
        <v>18000</v>
      </c>
      <c r="C92" s="22">
        <v>200</v>
      </c>
      <c r="D92" s="23"/>
      <c r="E92" s="22"/>
      <c r="F92" s="23"/>
      <c r="G92" s="154"/>
    </row>
    <row r="93" spans="1:7" x14ac:dyDescent="0.2">
      <c r="A93" s="34" t="s">
        <v>87</v>
      </c>
      <c r="B93" s="167">
        <v>1650</v>
      </c>
      <c r="C93" s="170">
        <v>50</v>
      </c>
      <c r="D93" s="169"/>
      <c r="E93" s="170"/>
      <c r="F93" s="169"/>
      <c r="G93" s="171"/>
    </row>
    <row r="94" spans="1:7" x14ac:dyDescent="0.2">
      <c r="A94" s="236" t="s">
        <v>107</v>
      </c>
      <c r="B94" s="87"/>
      <c r="C94" s="237"/>
      <c r="D94" s="234"/>
      <c r="E94" s="234"/>
      <c r="F94" s="234"/>
      <c r="G94" s="235"/>
    </row>
    <row r="95" spans="1:7" x14ac:dyDescent="0.2">
      <c r="A95" s="388" t="s">
        <v>83</v>
      </c>
      <c r="B95" s="177">
        <v>48000</v>
      </c>
      <c r="C95" s="386">
        <v>4</v>
      </c>
      <c r="D95" s="386"/>
      <c r="E95" s="386"/>
      <c r="F95" s="386"/>
      <c r="G95" s="387"/>
    </row>
    <row r="96" spans="1:7" x14ac:dyDescent="0.2">
      <c r="A96" s="419" t="s">
        <v>86</v>
      </c>
      <c r="B96" s="89">
        <v>4900</v>
      </c>
      <c r="C96" s="420">
        <v>0.4</v>
      </c>
      <c r="D96" s="420"/>
      <c r="E96" s="420"/>
      <c r="F96" s="420"/>
      <c r="G96" s="421"/>
    </row>
    <row r="97" spans="1:7" x14ac:dyDescent="0.2">
      <c r="A97" s="162" t="s">
        <v>87</v>
      </c>
      <c r="B97" s="167"/>
      <c r="C97" s="180"/>
      <c r="D97" s="180"/>
      <c r="E97" s="180"/>
      <c r="F97" s="180"/>
      <c r="G97" s="181"/>
    </row>
    <row r="98" spans="1:7" x14ac:dyDescent="0.2">
      <c r="A98" s="31" t="s">
        <v>141</v>
      </c>
      <c r="B98" s="86"/>
      <c r="C98" s="44"/>
      <c r="D98" s="29"/>
      <c r="E98" s="44"/>
      <c r="F98" s="29"/>
      <c r="G98" s="133"/>
    </row>
    <row r="99" spans="1:7" x14ac:dyDescent="0.2">
      <c r="A99" s="34" t="s">
        <v>83</v>
      </c>
      <c r="B99" s="192">
        <v>6000</v>
      </c>
      <c r="C99" s="170">
        <v>2</v>
      </c>
      <c r="D99" s="169"/>
      <c r="E99" s="170"/>
      <c r="F99" s="169"/>
      <c r="G99" s="171"/>
    </row>
    <row r="100" spans="1:7" x14ac:dyDescent="0.2">
      <c r="A100" s="236" t="s">
        <v>108</v>
      </c>
      <c r="B100" s="87"/>
      <c r="C100" s="237"/>
      <c r="D100" s="234"/>
      <c r="E100" s="234"/>
      <c r="F100" s="234"/>
      <c r="G100" s="235"/>
    </row>
    <row r="101" spans="1:7" x14ac:dyDescent="0.2">
      <c r="A101" s="388" t="s">
        <v>85</v>
      </c>
      <c r="B101" s="177"/>
      <c r="C101" s="386"/>
      <c r="D101" s="386"/>
      <c r="E101" s="386"/>
      <c r="F101" s="386"/>
      <c r="G101" s="387"/>
    </row>
    <row r="102" spans="1:7" x14ac:dyDescent="0.2">
      <c r="A102" s="162" t="s">
        <v>86</v>
      </c>
      <c r="B102" s="167"/>
      <c r="C102" s="180"/>
      <c r="D102" s="180"/>
      <c r="E102" s="180"/>
      <c r="F102" s="180"/>
      <c r="G102" s="181"/>
    </row>
    <row r="103" spans="1:7" x14ac:dyDescent="0.2">
      <c r="A103" s="35" t="s">
        <v>134</v>
      </c>
      <c r="B103" s="86"/>
      <c r="C103" s="103"/>
      <c r="D103" s="12"/>
      <c r="E103" s="13"/>
      <c r="F103" s="12"/>
      <c r="G103" s="147"/>
    </row>
    <row r="104" spans="1:7" x14ac:dyDescent="0.2">
      <c r="A104" s="39" t="s">
        <v>83</v>
      </c>
      <c r="B104" s="167">
        <v>54000</v>
      </c>
      <c r="C104" s="168">
        <v>4</v>
      </c>
      <c r="D104" s="169"/>
      <c r="E104" s="170"/>
      <c r="F104" s="169"/>
      <c r="G104" s="171"/>
    </row>
    <row r="105" spans="1:7" x14ac:dyDescent="0.2">
      <c r="A105" s="35" t="s">
        <v>25</v>
      </c>
      <c r="B105" s="86"/>
      <c r="C105" s="103"/>
      <c r="D105" s="12"/>
      <c r="E105" s="13"/>
      <c r="F105" s="12"/>
      <c r="G105" s="147"/>
    </row>
    <row r="106" spans="1:7" x14ac:dyDescent="0.2">
      <c r="A106" s="36" t="s">
        <v>83</v>
      </c>
      <c r="B106" s="134">
        <v>7500</v>
      </c>
      <c r="C106" s="135">
        <v>3</v>
      </c>
      <c r="D106" s="21"/>
      <c r="E106" s="20"/>
      <c r="F106" s="21"/>
      <c r="G106" s="150"/>
    </row>
    <row r="107" spans="1:7" x14ac:dyDescent="0.2">
      <c r="A107" s="37" t="s">
        <v>86</v>
      </c>
      <c r="B107" s="390">
        <v>2500</v>
      </c>
      <c r="C107" s="107">
        <v>1</v>
      </c>
      <c r="D107" s="23"/>
      <c r="E107" s="22"/>
      <c r="F107" s="23"/>
      <c r="G107" s="154"/>
    </row>
    <row r="108" spans="1:7" x14ac:dyDescent="0.2">
      <c r="A108" s="39" t="s">
        <v>87</v>
      </c>
      <c r="B108" s="192">
        <v>6000</v>
      </c>
      <c r="C108" s="168">
        <v>5</v>
      </c>
      <c r="D108" s="169"/>
      <c r="E108" s="170"/>
      <c r="F108" s="169"/>
      <c r="G108" s="171"/>
    </row>
    <row r="109" spans="1:7" x14ac:dyDescent="0.2">
      <c r="A109" s="28" t="s">
        <v>84</v>
      </c>
      <c r="B109" s="138"/>
      <c r="C109" s="379"/>
      <c r="D109" s="14"/>
      <c r="E109" s="15"/>
      <c r="F109" s="14"/>
      <c r="G109" s="148"/>
    </row>
    <row r="110" spans="1:7" x14ac:dyDescent="0.2">
      <c r="A110" s="37" t="s">
        <v>83</v>
      </c>
      <c r="B110" s="89">
        <v>8400</v>
      </c>
      <c r="C110" s="107">
        <v>3</v>
      </c>
      <c r="D110" s="23"/>
      <c r="E110" s="22"/>
      <c r="F110" s="23"/>
      <c r="G110" s="154"/>
    </row>
    <row r="111" spans="1:7" x14ac:dyDescent="0.2">
      <c r="A111" s="35" t="s">
        <v>24</v>
      </c>
      <c r="B111" s="87"/>
      <c r="C111" s="108"/>
      <c r="D111" s="12"/>
      <c r="E111" s="13"/>
      <c r="F111" s="12"/>
      <c r="G111" s="147"/>
    </row>
    <row r="112" spans="1:7" x14ac:dyDescent="0.2">
      <c r="A112" s="36" t="s">
        <v>75</v>
      </c>
      <c r="B112" s="134">
        <v>4000</v>
      </c>
      <c r="C112" s="135">
        <v>2</v>
      </c>
      <c r="D112" s="21"/>
      <c r="E112" s="20"/>
      <c r="F112" s="21"/>
      <c r="G112" s="150"/>
    </row>
    <row r="113" spans="1:7" x14ac:dyDescent="0.2">
      <c r="A113" s="30" t="s">
        <v>79</v>
      </c>
      <c r="B113" s="134">
        <v>43000</v>
      </c>
      <c r="C113" s="135">
        <v>23</v>
      </c>
      <c r="D113" s="21"/>
      <c r="E113" s="20"/>
      <c r="F113" s="21"/>
      <c r="G113" s="150"/>
    </row>
    <row r="114" spans="1:7" x14ac:dyDescent="0.2">
      <c r="A114" s="30" t="s">
        <v>85</v>
      </c>
      <c r="B114" s="134">
        <v>212000</v>
      </c>
      <c r="C114" s="135">
        <v>126</v>
      </c>
      <c r="D114" s="21"/>
      <c r="E114" s="20"/>
      <c r="F114" s="21"/>
      <c r="G114" s="150"/>
    </row>
    <row r="115" spans="1:7" x14ac:dyDescent="0.2">
      <c r="A115" s="30" t="s">
        <v>83</v>
      </c>
      <c r="B115" s="134">
        <v>11800</v>
      </c>
      <c r="C115" s="135">
        <v>6.5</v>
      </c>
      <c r="D115" s="21"/>
      <c r="E115" s="20"/>
      <c r="F115" s="21"/>
      <c r="G115" s="150"/>
    </row>
    <row r="116" spans="1:7" x14ac:dyDescent="0.2">
      <c r="A116" s="30" t="s">
        <v>86</v>
      </c>
      <c r="B116" s="134">
        <v>22000</v>
      </c>
      <c r="C116" s="135">
        <v>11</v>
      </c>
      <c r="D116" s="21"/>
      <c r="E116" s="20"/>
      <c r="F116" s="21"/>
      <c r="G116" s="150"/>
    </row>
    <row r="117" spans="1:7" x14ac:dyDescent="0.2">
      <c r="A117" s="34" t="s">
        <v>87</v>
      </c>
      <c r="B117" s="167">
        <v>79400</v>
      </c>
      <c r="C117" s="168">
        <v>46</v>
      </c>
      <c r="D117" s="169"/>
      <c r="E117" s="170"/>
      <c r="F117" s="169"/>
      <c r="G117" s="171"/>
    </row>
    <row r="118" spans="1:7" s="52" customFormat="1" x14ac:dyDescent="0.2">
      <c r="A118" s="31" t="s">
        <v>142</v>
      </c>
      <c r="B118" s="87"/>
      <c r="C118" s="108"/>
      <c r="D118" s="29"/>
      <c r="E118" s="44"/>
      <c r="F118" s="29"/>
      <c r="G118" s="133"/>
    </row>
    <row r="119" spans="1:7" x14ac:dyDescent="0.2">
      <c r="A119" s="34" t="s">
        <v>83</v>
      </c>
      <c r="B119" s="167">
        <v>26000</v>
      </c>
      <c r="C119" s="168">
        <v>1</v>
      </c>
      <c r="D119" s="169"/>
      <c r="E119" s="170"/>
      <c r="F119" s="169"/>
      <c r="G119" s="171"/>
    </row>
    <row r="120" spans="1:7" s="52" customFormat="1" x14ac:dyDescent="0.2">
      <c r="A120" s="31" t="s">
        <v>93</v>
      </c>
      <c r="B120" s="87"/>
      <c r="C120" s="108"/>
      <c r="D120" s="29"/>
      <c r="E120" s="44"/>
      <c r="F120" s="29"/>
      <c r="G120" s="133"/>
    </row>
    <row r="121" spans="1:7" x14ac:dyDescent="0.2">
      <c r="A121" s="30" t="s">
        <v>75</v>
      </c>
      <c r="B121" s="134">
        <v>1600</v>
      </c>
      <c r="C121" s="135">
        <v>0.2</v>
      </c>
      <c r="D121" s="21"/>
      <c r="E121" s="20"/>
      <c r="F121" s="21"/>
      <c r="G121" s="150"/>
    </row>
    <row r="122" spans="1:7" x14ac:dyDescent="0.2">
      <c r="A122" s="34" t="s">
        <v>86</v>
      </c>
      <c r="B122" s="192">
        <v>4000</v>
      </c>
      <c r="C122" s="168">
        <v>0.5</v>
      </c>
      <c r="D122" s="169"/>
      <c r="E122" s="170"/>
      <c r="F122" s="169"/>
      <c r="G122" s="171"/>
    </row>
    <row r="123" spans="1:7" x14ac:dyDescent="0.2">
      <c r="A123" s="32" t="s">
        <v>117</v>
      </c>
      <c r="B123" s="138"/>
      <c r="C123" s="379"/>
      <c r="D123" s="14"/>
      <c r="E123" s="15"/>
      <c r="F123" s="14"/>
      <c r="G123" s="148"/>
    </row>
    <row r="124" spans="1:7" x14ac:dyDescent="0.2">
      <c r="A124" s="120" t="s">
        <v>79</v>
      </c>
      <c r="B124" s="165">
        <v>1000</v>
      </c>
      <c r="C124" s="166">
        <v>20</v>
      </c>
      <c r="D124" s="14"/>
      <c r="E124" s="15"/>
      <c r="F124" s="14"/>
      <c r="G124" s="148"/>
    </row>
    <row r="125" spans="1:7" x14ac:dyDescent="0.2">
      <c r="A125" s="120" t="s">
        <v>85</v>
      </c>
      <c r="B125" s="165">
        <v>5000</v>
      </c>
      <c r="C125" s="166">
        <v>100</v>
      </c>
      <c r="D125" s="14"/>
      <c r="E125" s="15"/>
      <c r="F125" s="14"/>
      <c r="G125" s="148"/>
    </row>
    <row r="126" spans="1:7" x14ac:dyDescent="0.2">
      <c r="A126" s="120" t="s">
        <v>87</v>
      </c>
      <c r="B126" s="165">
        <v>12000</v>
      </c>
      <c r="C126" s="166">
        <v>200</v>
      </c>
      <c r="D126" s="14"/>
      <c r="E126" s="15"/>
      <c r="F126" s="14"/>
      <c r="G126" s="148"/>
    </row>
    <row r="127" spans="1:7" x14ac:dyDescent="0.2">
      <c r="A127" s="35" t="s">
        <v>26</v>
      </c>
      <c r="B127" s="87">
        <f>SUM(B128:B128)</f>
        <v>0</v>
      </c>
      <c r="C127" s="108">
        <f>SUM(C128:C128)</f>
        <v>0</v>
      </c>
      <c r="D127" s="12"/>
      <c r="E127" s="13"/>
      <c r="F127" s="12"/>
      <c r="G127" s="147"/>
    </row>
    <row r="128" spans="1:7" x14ac:dyDescent="0.2">
      <c r="A128" s="34" t="s">
        <v>86</v>
      </c>
      <c r="B128" s="167"/>
      <c r="C128" s="168"/>
      <c r="D128" s="169"/>
      <c r="E128" s="170"/>
      <c r="F128" s="169"/>
      <c r="G128" s="171"/>
    </row>
    <row r="129" spans="1:8" x14ac:dyDescent="0.2">
      <c r="A129" s="35" t="s">
        <v>126</v>
      </c>
      <c r="B129" s="87"/>
      <c r="C129" s="136"/>
      <c r="D129" s="12"/>
      <c r="E129" s="13"/>
      <c r="F129" s="12"/>
      <c r="G129" s="147"/>
    </row>
    <row r="130" spans="1:8" x14ac:dyDescent="0.2">
      <c r="A130" s="38" t="s">
        <v>86</v>
      </c>
      <c r="B130" s="89">
        <v>2500</v>
      </c>
      <c r="C130" s="107">
        <v>1</v>
      </c>
      <c r="D130" s="23"/>
      <c r="E130" s="22"/>
      <c r="F130" s="23"/>
      <c r="G130" s="154"/>
    </row>
    <row r="131" spans="1:8" x14ac:dyDescent="0.2">
      <c r="A131" s="35" t="s">
        <v>27</v>
      </c>
      <c r="B131" s="87"/>
      <c r="C131" s="108"/>
      <c r="D131" s="12"/>
      <c r="E131" s="13"/>
      <c r="F131" s="12"/>
      <c r="G131" s="147"/>
    </row>
    <row r="132" spans="1:8" x14ac:dyDescent="0.2">
      <c r="A132" s="34" t="s">
        <v>75</v>
      </c>
      <c r="B132" s="167">
        <v>900</v>
      </c>
      <c r="C132" s="168">
        <v>0.3</v>
      </c>
      <c r="D132" s="169"/>
      <c r="E132" s="170"/>
      <c r="F132" s="169"/>
      <c r="G132" s="171"/>
    </row>
    <row r="133" spans="1:8" x14ac:dyDescent="0.2">
      <c r="A133" s="35" t="s">
        <v>28</v>
      </c>
      <c r="B133" s="87"/>
      <c r="C133" s="108"/>
      <c r="D133" s="12"/>
      <c r="E133" s="13"/>
      <c r="F133" s="12"/>
      <c r="G133" s="147"/>
    </row>
    <row r="134" spans="1:8" x14ac:dyDescent="0.2">
      <c r="A134" s="36" t="s">
        <v>75</v>
      </c>
      <c r="B134" s="134">
        <v>6000</v>
      </c>
      <c r="C134" s="135">
        <v>2</v>
      </c>
      <c r="D134" s="21"/>
      <c r="E134" s="20"/>
      <c r="F134" s="21"/>
      <c r="G134" s="150"/>
    </row>
    <row r="135" spans="1:8" x14ac:dyDescent="0.2">
      <c r="A135" s="36" t="s">
        <v>79</v>
      </c>
      <c r="B135" s="134">
        <v>4000</v>
      </c>
      <c r="C135" s="135">
        <v>2</v>
      </c>
      <c r="D135" s="21"/>
      <c r="E135" s="20"/>
      <c r="F135" s="21"/>
      <c r="G135" s="150"/>
    </row>
    <row r="136" spans="1:8" x14ac:dyDescent="0.2">
      <c r="A136" s="30" t="s">
        <v>85</v>
      </c>
      <c r="B136" s="134">
        <v>45000</v>
      </c>
      <c r="C136" s="135">
        <v>25</v>
      </c>
      <c r="D136" s="21"/>
      <c r="E136" s="20"/>
      <c r="F136" s="21"/>
      <c r="G136" s="150"/>
    </row>
    <row r="137" spans="1:8" x14ac:dyDescent="0.2">
      <c r="A137" s="30" t="s">
        <v>83</v>
      </c>
      <c r="B137" s="134">
        <v>61000</v>
      </c>
      <c r="C137" s="135">
        <v>27</v>
      </c>
      <c r="D137" s="21"/>
      <c r="E137" s="20"/>
      <c r="F137" s="21"/>
      <c r="G137" s="150"/>
    </row>
    <row r="138" spans="1:8" x14ac:dyDescent="0.2">
      <c r="A138" s="34" t="s">
        <v>87</v>
      </c>
      <c r="B138" s="167">
        <v>25000</v>
      </c>
      <c r="C138" s="168">
        <v>5</v>
      </c>
      <c r="D138" s="169"/>
      <c r="E138" s="170"/>
      <c r="F138" s="169"/>
      <c r="G138" s="171"/>
    </row>
    <row r="139" spans="1:8" x14ac:dyDescent="0.2">
      <c r="A139" s="28" t="s">
        <v>29</v>
      </c>
      <c r="B139" s="88"/>
      <c r="C139" s="106"/>
      <c r="D139" s="14"/>
      <c r="E139" s="15"/>
      <c r="F139" s="14"/>
      <c r="G139" s="148"/>
    </row>
    <row r="140" spans="1:8" x14ac:dyDescent="0.2">
      <c r="A140" s="36" t="s">
        <v>79</v>
      </c>
      <c r="B140" s="134">
        <v>4000</v>
      </c>
      <c r="C140" s="135">
        <v>2</v>
      </c>
      <c r="D140" s="21"/>
      <c r="E140" s="20"/>
      <c r="F140" s="21"/>
      <c r="G140" s="150"/>
    </row>
    <row r="141" spans="1:8" x14ac:dyDescent="0.2">
      <c r="A141" s="37" t="s">
        <v>85</v>
      </c>
      <c r="B141" s="89">
        <v>17000</v>
      </c>
      <c r="C141" s="107">
        <v>4</v>
      </c>
      <c r="D141" s="23"/>
      <c r="E141" s="22"/>
      <c r="F141" s="23"/>
      <c r="G141" s="154"/>
    </row>
    <row r="142" spans="1:8" x14ac:dyDescent="0.2">
      <c r="A142" s="39" t="s">
        <v>83</v>
      </c>
      <c r="B142" s="192">
        <v>16000</v>
      </c>
      <c r="C142" s="168">
        <v>4</v>
      </c>
      <c r="D142" s="169"/>
      <c r="E142" s="170"/>
      <c r="F142" s="169"/>
      <c r="G142" s="171"/>
    </row>
    <row r="143" spans="1:8" x14ac:dyDescent="0.2">
      <c r="A143" s="40" t="s">
        <v>30</v>
      </c>
      <c r="B143" s="138"/>
      <c r="C143" s="379"/>
      <c r="D143" s="14"/>
      <c r="E143" s="15"/>
      <c r="F143" s="14"/>
      <c r="G143" s="148"/>
      <c r="H143" s="1"/>
    </row>
    <row r="144" spans="1:8" x14ac:dyDescent="0.2">
      <c r="A144" s="25" t="s">
        <v>85</v>
      </c>
      <c r="B144" s="134">
        <v>60000</v>
      </c>
      <c r="C144" s="135">
        <v>60</v>
      </c>
      <c r="D144" s="21"/>
      <c r="E144" s="20"/>
      <c r="F144" s="21"/>
      <c r="G144" s="150"/>
      <c r="H144" s="1"/>
    </row>
    <row r="145" spans="1:9" x14ac:dyDescent="0.2">
      <c r="A145" s="37" t="s">
        <v>79</v>
      </c>
      <c r="B145" s="89">
        <v>10000</v>
      </c>
      <c r="C145" s="107">
        <v>5</v>
      </c>
      <c r="D145" s="23"/>
      <c r="E145" s="22"/>
      <c r="F145" s="23"/>
      <c r="G145" s="154"/>
      <c r="H145" s="1"/>
    </row>
    <row r="146" spans="1:9" x14ac:dyDescent="0.2">
      <c r="A146" s="37" t="s">
        <v>83</v>
      </c>
      <c r="B146" s="89">
        <v>16000</v>
      </c>
      <c r="C146" s="107">
        <v>4</v>
      </c>
      <c r="D146" s="23"/>
      <c r="E146" s="22"/>
      <c r="F146" s="23"/>
      <c r="G146" s="154"/>
      <c r="H146" s="1"/>
    </row>
    <row r="147" spans="1:9" x14ac:dyDescent="0.2">
      <c r="A147" s="39" t="s">
        <v>86</v>
      </c>
      <c r="B147" s="167">
        <v>20600</v>
      </c>
      <c r="C147" s="168">
        <v>5</v>
      </c>
      <c r="D147" s="169"/>
      <c r="E147" s="170"/>
      <c r="F147" s="169"/>
      <c r="G147" s="171"/>
      <c r="H147" s="1"/>
    </row>
    <row r="148" spans="1:9" x14ac:dyDescent="0.2">
      <c r="A148" s="262" t="s">
        <v>35</v>
      </c>
      <c r="B148" s="263">
        <f>SUM(B25:B147)</f>
        <v>5259790</v>
      </c>
      <c r="C148" s="263">
        <f>SUM(C25:C147)</f>
        <v>30154.100000000002</v>
      </c>
      <c r="D148" s="265"/>
      <c r="E148" s="266"/>
      <c r="F148" s="265"/>
      <c r="G148" s="267"/>
      <c r="I148" s="16"/>
    </row>
    <row r="149" spans="1:9" x14ac:dyDescent="0.2">
      <c r="A149" s="35" t="s">
        <v>138</v>
      </c>
      <c r="B149" s="87"/>
      <c r="C149" s="108"/>
      <c r="D149" s="29"/>
      <c r="E149" s="44"/>
      <c r="F149" s="29"/>
      <c r="G149" s="133"/>
      <c r="I149" s="16"/>
    </row>
    <row r="150" spans="1:9" x14ac:dyDescent="0.2">
      <c r="A150" s="39" t="s">
        <v>86</v>
      </c>
      <c r="B150" s="167">
        <v>3900</v>
      </c>
      <c r="C150" s="168">
        <v>0.3</v>
      </c>
      <c r="D150" s="169"/>
      <c r="E150" s="170"/>
      <c r="F150" s="169"/>
      <c r="G150" s="171"/>
      <c r="I150" s="16"/>
    </row>
    <row r="151" spans="1:9" x14ac:dyDescent="0.2">
      <c r="A151" s="35" t="s">
        <v>131</v>
      </c>
      <c r="B151" s="87">
        <f>SUM(B152)</f>
        <v>0</v>
      </c>
      <c r="C151" s="108">
        <f>SUM(C152)</f>
        <v>0</v>
      </c>
      <c r="D151" s="29"/>
      <c r="E151" s="44"/>
      <c r="F151" s="29"/>
      <c r="G151" s="133"/>
    </row>
    <row r="152" spans="1:9" x14ac:dyDescent="0.2">
      <c r="A152" s="39"/>
      <c r="B152" s="167"/>
      <c r="C152" s="168"/>
      <c r="D152" s="169"/>
      <c r="E152" s="170"/>
      <c r="F152" s="169"/>
      <c r="G152" s="171"/>
    </row>
    <row r="153" spans="1:9" x14ac:dyDescent="0.2">
      <c r="A153" s="35" t="s">
        <v>109</v>
      </c>
      <c r="B153" s="87"/>
      <c r="C153" s="108"/>
      <c r="D153" s="12"/>
      <c r="E153" s="13"/>
      <c r="F153" s="12"/>
      <c r="G153" s="147"/>
    </row>
    <row r="154" spans="1:9" x14ac:dyDescent="0.2">
      <c r="A154" s="36"/>
      <c r="B154" s="134"/>
      <c r="C154" s="135"/>
      <c r="D154" s="21"/>
      <c r="E154" s="20"/>
      <c r="F154" s="21"/>
      <c r="G154" s="150"/>
    </row>
    <row r="155" spans="1:9" x14ac:dyDescent="0.2">
      <c r="A155" s="34" t="s">
        <v>86</v>
      </c>
      <c r="B155" s="167">
        <v>360</v>
      </c>
      <c r="C155" s="168">
        <v>2</v>
      </c>
      <c r="D155" s="169"/>
      <c r="E155" s="170"/>
      <c r="F155" s="169"/>
      <c r="G155" s="171"/>
    </row>
    <row r="156" spans="1:9" s="52" customFormat="1" x14ac:dyDescent="0.2">
      <c r="A156" s="236" t="s">
        <v>37</v>
      </c>
      <c r="B156" s="245">
        <f>SUM(B157)</f>
        <v>0</v>
      </c>
      <c r="C156" s="237">
        <f>SUM(C157)</f>
        <v>0</v>
      </c>
      <c r="D156" s="237"/>
      <c r="E156" s="237"/>
      <c r="F156" s="237"/>
      <c r="G156" s="246"/>
    </row>
    <row r="157" spans="1:9" x14ac:dyDescent="0.2">
      <c r="A157" s="162"/>
      <c r="B157" s="244"/>
      <c r="C157" s="180"/>
      <c r="D157" s="180"/>
      <c r="E157" s="180"/>
      <c r="F157" s="180"/>
      <c r="G157" s="181"/>
    </row>
    <row r="158" spans="1:9" s="52" customFormat="1" x14ac:dyDescent="0.2">
      <c r="A158" s="31" t="s">
        <v>120</v>
      </c>
      <c r="B158" s="87">
        <f>SUM(B159:B159)</f>
        <v>0</v>
      </c>
      <c r="C158" s="108">
        <f>SUM(C159:C159)</f>
        <v>0</v>
      </c>
      <c r="D158" s="29"/>
      <c r="E158" s="44"/>
      <c r="F158" s="29"/>
      <c r="G158" s="133"/>
    </row>
    <row r="159" spans="1:9" x14ac:dyDescent="0.2">
      <c r="A159" s="34"/>
      <c r="B159" s="167"/>
      <c r="C159" s="168"/>
      <c r="D159" s="169"/>
      <c r="E159" s="170"/>
      <c r="F159" s="169"/>
      <c r="G159" s="171"/>
    </row>
    <row r="160" spans="1:9" x14ac:dyDescent="0.2">
      <c r="A160" s="43" t="s">
        <v>31</v>
      </c>
      <c r="B160" s="87"/>
      <c r="C160" s="108"/>
      <c r="D160" s="12"/>
      <c r="E160" s="13"/>
      <c r="F160" s="12"/>
      <c r="G160" s="133"/>
    </row>
    <row r="161" spans="1:9" x14ac:dyDescent="0.2">
      <c r="A161" s="74"/>
      <c r="B161" s="177"/>
      <c r="C161" s="178"/>
      <c r="D161" s="18"/>
      <c r="E161" s="179"/>
      <c r="F161" s="18"/>
      <c r="G161" s="149"/>
    </row>
    <row r="162" spans="1:9" x14ac:dyDescent="0.2">
      <c r="A162" s="38" t="s">
        <v>86</v>
      </c>
      <c r="B162" s="89">
        <v>8600</v>
      </c>
      <c r="C162" s="107">
        <v>0.2</v>
      </c>
      <c r="D162" s="23"/>
      <c r="E162" s="22"/>
      <c r="F162" s="23"/>
      <c r="G162" s="154"/>
    </row>
    <row r="163" spans="1:9" x14ac:dyDescent="0.2">
      <c r="A163" s="32" t="s">
        <v>110</v>
      </c>
      <c r="B163" s="88"/>
      <c r="C163" s="106"/>
      <c r="D163" s="33"/>
      <c r="E163" s="45"/>
      <c r="F163" s="33"/>
      <c r="G163" s="144"/>
    </row>
    <row r="164" spans="1:9" x14ac:dyDescent="0.2">
      <c r="A164" s="120" t="s">
        <v>79</v>
      </c>
      <c r="B164" s="165">
        <v>2000</v>
      </c>
      <c r="C164" s="166"/>
      <c r="D164" s="14"/>
      <c r="E164" s="15"/>
      <c r="F164" s="14"/>
      <c r="G164" s="148">
        <v>3000</v>
      </c>
      <c r="I164" s="16"/>
    </row>
    <row r="165" spans="1:9" x14ac:dyDescent="0.2">
      <c r="A165" s="31" t="s">
        <v>76</v>
      </c>
      <c r="B165" s="87"/>
      <c r="C165" s="109"/>
      <c r="D165" s="12"/>
      <c r="E165" s="13"/>
      <c r="F165" s="12"/>
      <c r="G165" s="133"/>
      <c r="H165" s="46"/>
    </row>
    <row r="166" spans="1:9" x14ac:dyDescent="0.2">
      <c r="A166" s="120" t="s">
        <v>75</v>
      </c>
      <c r="B166" s="165">
        <v>95000</v>
      </c>
      <c r="C166" s="166"/>
      <c r="D166" s="14"/>
      <c r="E166" s="15"/>
      <c r="F166" s="14"/>
      <c r="G166" s="148">
        <v>95000</v>
      </c>
      <c r="H166" s="46"/>
    </row>
    <row r="167" spans="1:9" x14ac:dyDescent="0.2">
      <c r="A167" s="122" t="s">
        <v>79</v>
      </c>
      <c r="B167" s="177"/>
      <c r="C167" s="178"/>
      <c r="D167" s="18"/>
      <c r="E167" s="179"/>
      <c r="F167" s="18"/>
      <c r="G167" s="149"/>
      <c r="H167" s="46"/>
    </row>
    <row r="168" spans="1:9" x14ac:dyDescent="0.2">
      <c r="A168" s="38" t="s">
        <v>83</v>
      </c>
      <c r="B168" s="89">
        <v>10500</v>
      </c>
      <c r="C168" s="107"/>
      <c r="D168" s="23"/>
      <c r="E168" s="22"/>
      <c r="F168" s="23"/>
      <c r="G168" s="154">
        <v>10500</v>
      </c>
      <c r="H168" s="46"/>
      <c r="I168" s="5"/>
    </row>
    <row r="169" spans="1:9" x14ac:dyDescent="0.2">
      <c r="A169" s="34" t="s">
        <v>86</v>
      </c>
      <c r="B169" s="167">
        <v>60</v>
      </c>
      <c r="C169" s="168"/>
      <c r="D169" s="169"/>
      <c r="E169" s="170"/>
      <c r="F169" s="169"/>
      <c r="G169" s="171">
        <v>400</v>
      </c>
      <c r="H169" s="46"/>
      <c r="I169" s="5"/>
    </row>
    <row r="170" spans="1:9" x14ac:dyDescent="0.2">
      <c r="A170" s="31" t="s">
        <v>127</v>
      </c>
      <c r="B170" s="87"/>
      <c r="C170" s="108"/>
      <c r="D170" s="29"/>
      <c r="E170" s="44"/>
      <c r="F170" s="29"/>
      <c r="G170" s="133"/>
      <c r="H170" s="46"/>
      <c r="I170" s="5"/>
    </row>
    <row r="171" spans="1:9" x14ac:dyDescent="0.2">
      <c r="A171" s="121" t="s">
        <v>86</v>
      </c>
      <c r="B171" s="183">
        <v>1736</v>
      </c>
      <c r="C171" s="182"/>
      <c r="D171" s="184"/>
      <c r="E171" s="185"/>
      <c r="F171" s="184"/>
      <c r="G171" s="186">
        <v>2500</v>
      </c>
      <c r="H171" s="46"/>
      <c r="I171" s="5"/>
    </row>
    <row r="172" spans="1:9" x14ac:dyDescent="0.2">
      <c r="A172" s="32" t="s">
        <v>77</v>
      </c>
      <c r="B172" s="88"/>
      <c r="C172" s="106"/>
      <c r="D172" s="33"/>
      <c r="E172" s="45"/>
      <c r="F172" s="33"/>
      <c r="G172" s="144"/>
      <c r="H172" s="46"/>
      <c r="I172" s="5"/>
    </row>
    <row r="173" spans="1:9" x14ac:dyDescent="0.2">
      <c r="A173" s="120" t="s">
        <v>75</v>
      </c>
      <c r="B173" s="165">
        <v>30000</v>
      </c>
      <c r="C173" s="166"/>
      <c r="D173" s="14"/>
      <c r="E173" s="15"/>
      <c r="F173" s="14"/>
      <c r="G173" s="148">
        <v>30000</v>
      </c>
      <c r="H173" s="46"/>
    </row>
    <row r="174" spans="1:9" x14ac:dyDescent="0.2">
      <c r="A174" s="120" t="s">
        <v>79</v>
      </c>
      <c r="B174" s="165">
        <v>10000</v>
      </c>
      <c r="C174" s="166"/>
      <c r="D174" s="14"/>
      <c r="E174" s="15"/>
      <c r="F174" s="14"/>
      <c r="G174" s="148">
        <v>13000</v>
      </c>
      <c r="H174" s="46"/>
    </row>
    <row r="175" spans="1:9" x14ac:dyDescent="0.2">
      <c r="A175" s="31" t="s">
        <v>91</v>
      </c>
      <c r="B175" s="87"/>
      <c r="C175" s="108"/>
      <c r="D175" s="29"/>
      <c r="E175" s="44"/>
      <c r="F175" s="29"/>
      <c r="G175" s="133"/>
      <c r="H175" s="46"/>
    </row>
    <row r="176" spans="1:9" x14ac:dyDescent="0.2">
      <c r="A176" s="34" t="s">
        <v>86</v>
      </c>
      <c r="B176" s="167">
        <v>1200</v>
      </c>
      <c r="C176" s="168"/>
      <c r="D176" s="169"/>
      <c r="E176" s="170"/>
      <c r="F176" s="169"/>
      <c r="G176" s="171">
        <v>1800</v>
      </c>
      <c r="H176" s="46"/>
    </row>
    <row r="177" spans="1:9" s="52" customFormat="1" x14ac:dyDescent="0.2">
      <c r="A177" s="31" t="s">
        <v>123</v>
      </c>
      <c r="B177" s="87"/>
      <c r="C177" s="108"/>
      <c r="D177" s="29"/>
      <c r="E177" s="44"/>
      <c r="F177" s="29"/>
      <c r="G177" s="133"/>
      <c r="H177" s="51"/>
    </row>
    <row r="178" spans="1:9" x14ac:dyDescent="0.2">
      <c r="A178" s="30" t="s">
        <v>83</v>
      </c>
      <c r="B178" s="134">
        <v>10000</v>
      </c>
      <c r="C178" s="135"/>
      <c r="D178" s="21"/>
      <c r="E178" s="20"/>
      <c r="F178" s="21"/>
      <c r="G178" s="150">
        <v>10000</v>
      </c>
      <c r="H178" s="46"/>
    </row>
    <row r="179" spans="1:9" x14ac:dyDescent="0.2">
      <c r="A179" s="34" t="s">
        <v>86</v>
      </c>
      <c r="B179" s="167">
        <v>1650</v>
      </c>
      <c r="C179" s="168"/>
      <c r="D179" s="169"/>
      <c r="E179" s="170"/>
      <c r="F179" s="169"/>
      <c r="G179" s="171">
        <v>2200</v>
      </c>
      <c r="H179" s="46"/>
    </row>
    <row r="180" spans="1:9" x14ac:dyDescent="0.2">
      <c r="A180" s="32" t="s">
        <v>78</v>
      </c>
      <c r="B180" s="88"/>
      <c r="C180" s="106"/>
      <c r="D180" s="33"/>
      <c r="E180" s="45"/>
      <c r="F180" s="33"/>
      <c r="G180" s="144"/>
      <c r="H180" s="46"/>
    </row>
    <row r="181" spans="1:9" x14ac:dyDescent="0.2">
      <c r="A181" s="30" t="s">
        <v>79</v>
      </c>
      <c r="B181" s="134">
        <v>6000</v>
      </c>
      <c r="C181" s="135"/>
      <c r="D181" s="21"/>
      <c r="E181" s="20"/>
      <c r="F181" s="21"/>
      <c r="G181" s="150">
        <v>8000</v>
      </c>
      <c r="H181" s="46"/>
    </row>
    <row r="182" spans="1:9" x14ac:dyDescent="0.2">
      <c r="A182" s="34" t="s">
        <v>86</v>
      </c>
      <c r="B182" s="192">
        <v>623</v>
      </c>
      <c r="C182" s="168"/>
      <c r="D182" s="169"/>
      <c r="E182" s="170"/>
      <c r="F182" s="169"/>
      <c r="G182" s="171">
        <v>1000</v>
      </c>
      <c r="H182" s="46"/>
    </row>
    <row r="183" spans="1:9" x14ac:dyDescent="0.2">
      <c r="A183" s="31" t="s">
        <v>116</v>
      </c>
      <c r="B183" s="86"/>
      <c r="C183" s="103"/>
      <c r="D183" s="103"/>
      <c r="E183" s="103"/>
      <c r="F183" s="103"/>
      <c r="G183" s="133"/>
      <c r="H183" s="46"/>
    </row>
    <row r="184" spans="1:9" x14ac:dyDescent="0.2">
      <c r="A184" s="120" t="s">
        <v>79</v>
      </c>
      <c r="B184" s="394"/>
      <c r="C184" s="399"/>
      <c r="D184" s="399"/>
      <c r="E184" s="399"/>
      <c r="F184" s="399"/>
      <c r="G184" s="148"/>
      <c r="H184" s="46"/>
    </row>
    <row r="185" spans="1:9" x14ac:dyDescent="0.2">
      <c r="A185" s="120" t="s">
        <v>83</v>
      </c>
      <c r="B185" s="394">
        <v>5500</v>
      </c>
      <c r="C185" s="399"/>
      <c r="D185" s="399"/>
      <c r="E185" s="399"/>
      <c r="F185" s="399"/>
      <c r="G185" s="148">
        <v>5500</v>
      </c>
      <c r="H185" s="46"/>
    </row>
    <row r="186" spans="1:9" x14ac:dyDescent="0.2">
      <c r="A186" s="30" t="s">
        <v>86</v>
      </c>
      <c r="B186" s="165">
        <v>5979</v>
      </c>
      <c r="C186" s="166"/>
      <c r="D186" s="14"/>
      <c r="E186" s="15"/>
      <c r="F186" s="14"/>
      <c r="G186" s="148">
        <v>8000</v>
      </c>
      <c r="H186" s="46"/>
      <c r="I186" s="16"/>
    </row>
    <row r="187" spans="1:9" x14ac:dyDescent="0.2">
      <c r="A187" s="34" t="s">
        <v>87</v>
      </c>
      <c r="B187" s="183">
        <v>10000</v>
      </c>
      <c r="C187" s="182"/>
      <c r="D187" s="184"/>
      <c r="E187" s="185"/>
      <c r="F187" s="184"/>
      <c r="G187" s="186">
        <v>10000</v>
      </c>
      <c r="H187" s="46"/>
    </row>
    <row r="188" spans="1:9" x14ac:dyDescent="0.2">
      <c r="A188" s="32" t="s">
        <v>51</v>
      </c>
      <c r="B188" s="88"/>
      <c r="C188" s="106"/>
      <c r="D188" s="33"/>
      <c r="E188" s="45"/>
      <c r="F188" s="33"/>
      <c r="G188" s="144"/>
      <c r="H188" s="46"/>
    </row>
    <row r="189" spans="1:9" x14ac:dyDescent="0.2">
      <c r="A189" s="30" t="s">
        <v>79</v>
      </c>
      <c r="B189" s="134">
        <v>4000</v>
      </c>
      <c r="C189" s="135"/>
      <c r="D189" s="21"/>
      <c r="E189" s="20"/>
      <c r="F189" s="21"/>
      <c r="G189" s="150">
        <v>6000</v>
      </c>
      <c r="H189" s="46"/>
    </row>
    <row r="190" spans="1:9" x14ac:dyDescent="0.2">
      <c r="A190" s="30" t="s">
        <v>87</v>
      </c>
      <c r="B190" s="134">
        <v>5000</v>
      </c>
      <c r="C190" s="135"/>
      <c r="D190" s="21"/>
      <c r="E190" s="20"/>
      <c r="F190" s="21"/>
      <c r="G190" s="150">
        <v>5000</v>
      </c>
      <c r="H190" s="46"/>
    </row>
    <row r="191" spans="1:9" x14ac:dyDescent="0.2">
      <c r="A191" s="34" t="s">
        <v>86</v>
      </c>
      <c r="B191" s="167">
        <v>8923</v>
      </c>
      <c r="C191" s="168"/>
      <c r="D191" s="169"/>
      <c r="E191" s="170"/>
      <c r="F191" s="169"/>
      <c r="G191" s="171">
        <v>12500</v>
      </c>
      <c r="H191" s="46"/>
      <c r="I191" s="16"/>
    </row>
    <row r="192" spans="1:9" x14ac:dyDescent="0.2">
      <c r="A192" s="32" t="s">
        <v>104</v>
      </c>
      <c r="B192" s="88"/>
      <c r="C192" s="106"/>
      <c r="D192" s="33"/>
      <c r="E192" s="45"/>
      <c r="F192" s="33"/>
      <c r="G192" s="144"/>
      <c r="H192" s="46"/>
    </row>
    <row r="193" spans="1:8" x14ac:dyDescent="0.2">
      <c r="A193" s="38" t="s">
        <v>85</v>
      </c>
      <c r="B193" s="177">
        <v>4000</v>
      </c>
      <c r="C193" s="178"/>
      <c r="D193" s="18"/>
      <c r="E193" s="179"/>
      <c r="F193" s="18"/>
      <c r="G193" s="149">
        <v>4000</v>
      </c>
      <c r="H193" s="46"/>
    </row>
    <row r="194" spans="1:8" x14ac:dyDescent="0.2">
      <c r="A194" s="47" t="s">
        <v>52</v>
      </c>
      <c r="B194" s="90"/>
      <c r="C194" s="111"/>
      <c r="D194" s="41"/>
      <c r="E194" s="48"/>
      <c r="F194" s="41"/>
      <c r="G194" s="151"/>
      <c r="H194" s="46"/>
    </row>
    <row r="195" spans="1:8" x14ac:dyDescent="0.2">
      <c r="A195" s="30" t="s">
        <v>75</v>
      </c>
      <c r="B195" s="134">
        <v>100000</v>
      </c>
      <c r="C195" s="135"/>
      <c r="D195" s="21"/>
      <c r="E195" s="20"/>
      <c r="F195" s="21"/>
      <c r="G195" s="150">
        <v>100000</v>
      </c>
      <c r="H195" s="46"/>
    </row>
    <row r="196" spans="1:8" x14ac:dyDescent="0.2">
      <c r="A196" s="38" t="s">
        <v>79</v>
      </c>
      <c r="B196" s="89">
        <v>74000</v>
      </c>
      <c r="C196" s="107"/>
      <c r="D196" s="23"/>
      <c r="E196" s="22"/>
      <c r="F196" s="23"/>
      <c r="G196" s="154">
        <v>100000</v>
      </c>
      <c r="H196" s="46"/>
    </row>
    <row r="197" spans="1:8" x14ac:dyDescent="0.2">
      <c r="A197" s="38" t="s">
        <v>83</v>
      </c>
      <c r="B197" s="89">
        <v>35000</v>
      </c>
      <c r="C197" s="107"/>
      <c r="D197" s="23"/>
      <c r="E197" s="22"/>
      <c r="F197" s="23"/>
      <c r="G197" s="154">
        <v>35000</v>
      </c>
      <c r="H197" s="46"/>
    </row>
    <row r="198" spans="1:8" x14ac:dyDescent="0.2">
      <c r="A198" s="30" t="s">
        <v>86</v>
      </c>
      <c r="B198" s="89">
        <v>36909</v>
      </c>
      <c r="C198" s="107"/>
      <c r="D198" s="23"/>
      <c r="E198" s="22"/>
      <c r="F198" s="23"/>
      <c r="G198" s="154">
        <v>54950</v>
      </c>
      <c r="H198" s="46"/>
    </row>
    <row r="199" spans="1:8" x14ac:dyDescent="0.2">
      <c r="A199" s="34" t="s">
        <v>87</v>
      </c>
      <c r="B199" s="167">
        <v>86000</v>
      </c>
      <c r="C199" s="168"/>
      <c r="D199" s="169"/>
      <c r="E199" s="170"/>
      <c r="F199" s="169"/>
      <c r="G199" s="171">
        <v>86000</v>
      </c>
      <c r="H199" s="46"/>
    </row>
    <row r="200" spans="1:8" s="52" customFormat="1" x14ac:dyDescent="0.2">
      <c r="A200" s="47" t="s">
        <v>103</v>
      </c>
      <c r="B200" s="90"/>
      <c r="C200" s="111"/>
      <c r="D200" s="41"/>
      <c r="E200" s="48"/>
      <c r="F200" s="41"/>
      <c r="G200" s="151"/>
      <c r="H200" s="51"/>
    </row>
    <row r="201" spans="1:8" x14ac:dyDescent="0.2">
      <c r="A201" s="34" t="s">
        <v>79</v>
      </c>
      <c r="B201" s="167">
        <v>10000</v>
      </c>
      <c r="C201" s="168"/>
      <c r="D201" s="169"/>
      <c r="E201" s="170"/>
      <c r="F201" s="169"/>
      <c r="G201" s="171">
        <v>13000</v>
      </c>
      <c r="H201" s="46"/>
    </row>
    <row r="202" spans="1:8" x14ac:dyDescent="0.2">
      <c r="A202" s="47" t="s">
        <v>118</v>
      </c>
      <c r="B202" s="90"/>
      <c r="C202" s="111"/>
      <c r="D202" s="41"/>
      <c r="E202" s="48"/>
      <c r="F202" s="41"/>
      <c r="G202" s="151"/>
      <c r="H202" s="46"/>
    </row>
    <row r="203" spans="1:8" x14ac:dyDescent="0.2">
      <c r="A203" s="34" t="s">
        <v>79</v>
      </c>
      <c r="B203" s="167">
        <v>4000</v>
      </c>
      <c r="C203" s="168"/>
      <c r="D203" s="169"/>
      <c r="E203" s="170"/>
      <c r="F203" s="169"/>
      <c r="G203" s="171">
        <v>6000</v>
      </c>
      <c r="H203" s="46"/>
    </row>
    <row r="204" spans="1:8" s="52" customFormat="1" x14ac:dyDescent="0.2">
      <c r="A204" s="49" t="s">
        <v>81</v>
      </c>
      <c r="B204" s="91"/>
      <c r="C204" s="110"/>
      <c r="D204" s="42"/>
      <c r="E204" s="50"/>
      <c r="F204" s="42"/>
      <c r="G204" s="152"/>
      <c r="H204" s="51"/>
    </row>
    <row r="205" spans="1:8" x14ac:dyDescent="0.2">
      <c r="A205" s="34" t="s">
        <v>79</v>
      </c>
      <c r="B205" s="167">
        <v>8000</v>
      </c>
      <c r="C205" s="168"/>
      <c r="D205" s="169"/>
      <c r="E205" s="170"/>
      <c r="F205" s="169"/>
      <c r="G205" s="171">
        <v>10000</v>
      </c>
      <c r="H205" s="46"/>
    </row>
    <row r="206" spans="1:8" s="52" customFormat="1" x14ac:dyDescent="0.2">
      <c r="A206" s="31" t="s">
        <v>98</v>
      </c>
      <c r="B206" s="87">
        <f>SUM(B207)</f>
        <v>0</v>
      </c>
      <c r="C206" s="108"/>
      <c r="D206" s="29"/>
      <c r="E206" s="44"/>
      <c r="F206" s="137"/>
      <c r="G206" s="133">
        <f>SUM(G207)</f>
        <v>0</v>
      </c>
      <c r="H206" s="51"/>
    </row>
    <row r="207" spans="1:8" x14ac:dyDescent="0.2">
      <c r="A207" s="34" t="s">
        <v>86</v>
      </c>
      <c r="B207" s="167"/>
      <c r="C207" s="168"/>
      <c r="D207" s="169"/>
      <c r="E207" s="170"/>
      <c r="F207" s="169"/>
      <c r="G207" s="171"/>
      <c r="H207" s="46"/>
    </row>
    <row r="208" spans="1:8" x14ac:dyDescent="0.2">
      <c r="A208" s="49" t="s">
        <v>88</v>
      </c>
      <c r="B208" s="91"/>
      <c r="C208" s="110"/>
      <c r="D208" s="42"/>
      <c r="E208" s="50"/>
      <c r="F208" s="42"/>
      <c r="G208" s="152"/>
      <c r="H208" s="46"/>
    </row>
    <row r="209" spans="1:9" x14ac:dyDescent="0.2">
      <c r="A209" s="30" t="s">
        <v>79</v>
      </c>
      <c r="B209" s="134">
        <v>4000</v>
      </c>
      <c r="C209" s="135"/>
      <c r="D209" s="21"/>
      <c r="E209" s="20"/>
      <c r="F209" s="21"/>
      <c r="G209" s="150">
        <v>6000</v>
      </c>
      <c r="H209" s="46"/>
    </row>
    <row r="210" spans="1:9" x14ac:dyDescent="0.2">
      <c r="A210" s="30" t="s">
        <v>83</v>
      </c>
      <c r="B210" s="134">
        <v>8000</v>
      </c>
      <c r="C210" s="135"/>
      <c r="D210" s="21"/>
      <c r="E210" s="20"/>
      <c r="F210" s="21"/>
      <c r="G210" s="150">
        <v>8000</v>
      </c>
      <c r="H210" s="46"/>
    </row>
    <row r="211" spans="1:9" x14ac:dyDescent="0.2">
      <c r="A211" s="30" t="s">
        <v>86</v>
      </c>
      <c r="B211" s="134">
        <v>1440</v>
      </c>
      <c r="C211" s="135"/>
      <c r="D211" s="21"/>
      <c r="E211" s="20"/>
      <c r="F211" s="21"/>
      <c r="G211" s="150">
        <v>2240</v>
      </c>
      <c r="H211" s="46"/>
    </row>
    <row r="212" spans="1:9" x14ac:dyDescent="0.2">
      <c r="A212" s="34" t="s">
        <v>87</v>
      </c>
      <c r="B212" s="187">
        <v>4000</v>
      </c>
      <c r="C212" s="188"/>
      <c r="D212" s="175"/>
      <c r="E212" s="175"/>
      <c r="F212" s="175"/>
      <c r="G212" s="176">
        <v>4000</v>
      </c>
      <c r="H212" s="46"/>
    </row>
    <row r="213" spans="1:9" x14ac:dyDescent="0.2">
      <c r="A213" s="31" t="s">
        <v>90</v>
      </c>
      <c r="B213" s="87">
        <f>SUM(B214)</f>
        <v>0</v>
      </c>
      <c r="C213" s="109"/>
      <c r="D213" s="12"/>
      <c r="E213" s="13"/>
      <c r="F213" s="12"/>
      <c r="G213" s="133">
        <f>SUM(G214)</f>
        <v>0</v>
      </c>
      <c r="H213" s="46"/>
    </row>
    <row r="214" spans="1:9" x14ac:dyDescent="0.2">
      <c r="A214" s="34" t="s">
        <v>83</v>
      </c>
      <c r="B214" s="167"/>
      <c r="C214" s="168"/>
      <c r="D214" s="169"/>
      <c r="E214" s="170"/>
      <c r="F214" s="169"/>
      <c r="G214" s="171"/>
      <c r="H214" s="46"/>
    </row>
    <row r="215" spans="1:9" x14ac:dyDescent="0.2">
      <c r="A215" s="56" t="s">
        <v>11</v>
      </c>
      <c r="B215" s="88"/>
      <c r="C215" s="88"/>
      <c r="D215" s="88"/>
      <c r="E215" s="88"/>
      <c r="F215" s="88"/>
      <c r="G215" s="88"/>
    </row>
    <row r="216" spans="1:9" x14ac:dyDescent="0.2">
      <c r="A216" s="30" t="s">
        <v>86</v>
      </c>
      <c r="B216" s="89">
        <v>10000</v>
      </c>
      <c r="C216" s="107"/>
      <c r="D216" s="23"/>
      <c r="E216" s="22">
        <v>10000</v>
      </c>
      <c r="F216" s="23"/>
      <c r="G216" s="154"/>
    </row>
    <row r="217" spans="1:9" x14ac:dyDescent="0.2">
      <c r="A217" s="35" t="s">
        <v>143</v>
      </c>
      <c r="B217" s="437"/>
      <c r="C217" s="118"/>
      <c r="D217" s="73"/>
      <c r="E217" s="438"/>
      <c r="F217" s="73"/>
      <c r="G217" s="158"/>
      <c r="I217" s="16"/>
    </row>
    <row r="218" spans="1:9" x14ac:dyDescent="0.2">
      <c r="A218" s="39" t="s">
        <v>83</v>
      </c>
      <c r="B218" s="439">
        <v>30000</v>
      </c>
      <c r="C218" s="227">
        <v>1</v>
      </c>
      <c r="D218" s="228"/>
      <c r="E218" s="229"/>
      <c r="F218" s="228"/>
      <c r="G218" s="230"/>
      <c r="I218" s="16"/>
    </row>
    <row r="219" spans="1:9" x14ac:dyDescent="0.2">
      <c r="A219" s="32" t="s">
        <v>3</v>
      </c>
      <c r="B219" s="138"/>
      <c r="C219" s="106"/>
      <c r="D219" s="14"/>
      <c r="E219" s="15"/>
      <c r="F219" s="14"/>
      <c r="G219" s="148"/>
    </row>
    <row r="220" spans="1:9" x14ac:dyDescent="0.2">
      <c r="A220" s="30" t="s">
        <v>79</v>
      </c>
      <c r="B220" s="134">
        <v>38900</v>
      </c>
      <c r="C220" s="400">
        <v>4</v>
      </c>
      <c r="D220" s="21"/>
      <c r="E220" s="20"/>
      <c r="F220" s="21"/>
      <c r="G220" s="150"/>
    </row>
    <row r="221" spans="1:9" x14ac:dyDescent="0.2">
      <c r="A221" s="30" t="s">
        <v>83</v>
      </c>
      <c r="B221" s="134">
        <v>360000</v>
      </c>
      <c r="C221" s="400">
        <v>20</v>
      </c>
      <c r="D221" s="21"/>
      <c r="E221" s="20"/>
      <c r="F221" s="21"/>
      <c r="G221" s="150"/>
    </row>
    <row r="222" spans="1:9" x14ac:dyDescent="0.2">
      <c r="A222" s="122" t="s">
        <v>86</v>
      </c>
      <c r="B222" s="177">
        <v>40500</v>
      </c>
      <c r="C222" s="178">
        <v>1.5</v>
      </c>
      <c r="D222" s="18"/>
      <c r="E222" s="179"/>
      <c r="F222" s="18"/>
      <c r="G222" s="149"/>
      <c r="I222" s="16"/>
    </row>
    <row r="223" spans="1:9" x14ac:dyDescent="0.2">
      <c r="A223" s="38" t="s">
        <v>87</v>
      </c>
      <c r="B223" s="89">
        <v>80000</v>
      </c>
      <c r="C223" s="107">
        <v>4</v>
      </c>
      <c r="D223" s="23"/>
      <c r="E223" s="22"/>
      <c r="F223" s="23"/>
      <c r="G223" s="154"/>
    </row>
    <row r="224" spans="1:9" x14ac:dyDescent="0.2">
      <c r="A224" s="24" t="s">
        <v>7</v>
      </c>
      <c r="B224" s="86"/>
      <c r="C224" s="108"/>
      <c r="D224" s="12"/>
      <c r="E224" s="13"/>
      <c r="F224" s="12"/>
      <c r="G224" s="147"/>
    </row>
    <row r="225" spans="1:7" x14ac:dyDescent="0.2">
      <c r="A225" s="74" t="s">
        <v>86</v>
      </c>
      <c r="B225" s="190">
        <v>6000</v>
      </c>
      <c r="C225" s="178">
        <v>1.5</v>
      </c>
      <c r="D225" s="18"/>
      <c r="E225" s="179"/>
      <c r="F225" s="18"/>
      <c r="G225" s="149"/>
    </row>
    <row r="226" spans="1:7" x14ac:dyDescent="0.2">
      <c r="A226" s="34" t="s">
        <v>87</v>
      </c>
      <c r="B226" s="167">
        <v>80000</v>
      </c>
      <c r="C226" s="168">
        <v>16</v>
      </c>
      <c r="D226" s="169"/>
      <c r="E226" s="170"/>
      <c r="F226" s="169"/>
      <c r="G226" s="171"/>
    </row>
    <row r="227" spans="1:7" s="52" customFormat="1" x14ac:dyDescent="0.2">
      <c r="A227" s="31" t="s">
        <v>124</v>
      </c>
      <c r="B227" s="86"/>
      <c r="C227" s="108"/>
      <c r="D227" s="29"/>
      <c r="E227" s="44"/>
      <c r="F227" s="29"/>
      <c r="G227" s="133"/>
    </row>
    <row r="228" spans="1:7" x14ac:dyDescent="0.2">
      <c r="A228" s="34" t="s">
        <v>83</v>
      </c>
      <c r="B228" s="192">
        <v>10000</v>
      </c>
      <c r="C228" s="168">
        <v>1</v>
      </c>
      <c r="D228" s="169"/>
      <c r="E228" s="170"/>
      <c r="F228" s="169"/>
      <c r="G228" s="171"/>
    </row>
    <row r="229" spans="1:7" x14ac:dyDescent="0.2">
      <c r="A229" s="31" t="s">
        <v>111</v>
      </c>
      <c r="B229" s="86"/>
      <c r="C229" s="103"/>
      <c r="D229" s="12"/>
      <c r="E229" s="13"/>
      <c r="F229" s="12"/>
      <c r="G229" s="147"/>
    </row>
    <row r="230" spans="1:7" x14ac:dyDescent="0.2">
      <c r="A230" s="38" t="s">
        <v>83</v>
      </c>
      <c r="B230" s="89">
        <v>10000</v>
      </c>
      <c r="C230" s="107">
        <v>11</v>
      </c>
      <c r="D230" s="23"/>
      <c r="E230" s="22"/>
      <c r="F230" s="23"/>
      <c r="G230" s="154"/>
    </row>
    <row r="231" spans="1:7" x14ac:dyDescent="0.2">
      <c r="A231" s="272" t="s">
        <v>34</v>
      </c>
      <c r="B231" s="273">
        <f>SUM(B217:B230)</f>
        <v>655400</v>
      </c>
      <c r="C231" s="273">
        <f>SUM(C217:C230)</f>
        <v>60</v>
      </c>
      <c r="D231" s="293"/>
      <c r="E231" s="294"/>
      <c r="F231" s="293"/>
      <c r="G231" s="295"/>
    </row>
    <row r="232" spans="1:7" x14ac:dyDescent="0.2">
      <c r="A232" s="31" t="s">
        <v>112</v>
      </c>
      <c r="B232" s="87"/>
      <c r="C232" s="108"/>
      <c r="D232" s="29"/>
      <c r="E232" s="44"/>
      <c r="F232" s="29"/>
      <c r="G232" s="133"/>
    </row>
    <row r="233" spans="1:7" x14ac:dyDescent="0.2">
      <c r="A233" s="34" t="s">
        <v>83</v>
      </c>
      <c r="B233" s="167">
        <v>500</v>
      </c>
      <c r="C233" s="168">
        <v>1</v>
      </c>
      <c r="D233" s="169"/>
      <c r="E233" s="170"/>
      <c r="F233" s="169"/>
      <c r="G233" s="171"/>
    </row>
    <row r="234" spans="1:7" x14ac:dyDescent="0.2">
      <c r="A234" s="31" t="s">
        <v>110</v>
      </c>
      <c r="B234" s="87"/>
      <c r="C234" s="108"/>
      <c r="D234" s="29"/>
      <c r="E234" s="44"/>
      <c r="F234" s="29"/>
      <c r="G234" s="133"/>
    </row>
    <row r="235" spans="1:7" x14ac:dyDescent="0.2">
      <c r="A235" s="34" t="s">
        <v>83</v>
      </c>
      <c r="B235" s="167">
        <v>580</v>
      </c>
      <c r="C235" s="168">
        <v>1</v>
      </c>
      <c r="D235" s="169"/>
      <c r="E235" s="170"/>
      <c r="F235" s="169"/>
      <c r="G235" s="171"/>
    </row>
    <row r="236" spans="1:7" x14ac:dyDescent="0.2">
      <c r="A236" s="31" t="s">
        <v>19</v>
      </c>
      <c r="B236" s="87"/>
      <c r="C236" s="108"/>
      <c r="D236" s="29"/>
      <c r="E236" s="44"/>
      <c r="F236" s="29"/>
      <c r="G236" s="133"/>
    </row>
    <row r="237" spans="1:7" x14ac:dyDescent="0.2">
      <c r="A237" s="34" t="s">
        <v>83</v>
      </c>
      <c r="B237" s="167">
        <v>20000</v>
      </c>
      <c r="C237" s="168">
        <v>200</v>
      </c>
      <c r="D237" s="169"/>
      <c r="E237" s="170"/>
      <c r="F237" s="169"/>
      <c r="G237" s="171"/>
    </row>
    <row r="238" spans="1:7" x14ac:dyDescent="0.2">
      <c r="A238" s="31" t="s">
        <v>113</v>
      </c>
      <c r="B238" s="87"/>
      <c r="C238" s="108"/>
      <c r="D238" s="29"/>
      <c r="E238" s="44"/>
      <c r="F238" s="29"/>
      <c r="G238" s="133"/>
    </row>
    <row r="239" spans="1:7" x14ac:dyDescent="0.2">
      <c r="A239" s="34" t="s">
        <v>83</v>
      </c>
      <c r="B239" s="167">
        <v>292000</v>
      </c>
      <c r="C239" s="168">
        <v>2920</v>
      </c>
      <c r="D239" s="169"/>
      <c r="E239" s="170"/>
      <c r="F239" s="169"/>
      <c r="G239" s="171"/>
    </row>
    <row r="240" spans="1:7" x14ac:dyDescent="0.2">
      <c r="A240" s="31" t="s">
        <v>18</v>
      </c>
      <c r="B240" s="87"/>
      <c r="C240" s="108"/>
      <c r="D240" s="29"/>
      <c r="E240" s="44"/>
      <c r="F240" s="29"/>
      <c r="G240" s="133"/>
    </row>
    <row r="241" spans="1:7" x14ac:dyDescent="0.2">
      <c r="A241" s="34" t="s">
        <v>83</v>
      </c>
      <c r="B241" s="167">
        <v>70000</v>
      </c>
      <c r="C241" s="168">
        <v>700</v>
      </c>
      <c r="D241" s="169"/>
      <c r="E241" s="170"/>
      <c r="F241" s="169"/>
      <c r="G241" s="171"/>
    </row>
    <row r="242" spans="1:7" x14ac:dyDescent="0.2">
      <c r="A242" s="31" t="s">
        <v>17</v>
      </c>
      <c r="B242" s="87"/>
      <c r="C242" s="108"/>
      <c r="D242" s="29"/>
      <c r="E242" s="44"/>
      <c r="F242" s="29"/>
      <c r="G242" s="133"/>
    </row>
    <row r="243" spans="1:7" x14ac:dyDescent="0.2">
      <c r="A243" s="34" t="s">
        <v>83</v>
      </c>
      <c r="B243" s="167">
        <v>4200</v>
      </c>
      <c r="C243" s="168">
        <v>4.2</v>
      </c>
      <c r="D243" s="169"/>
      <c r="E243" s="170"/>
      <c r="F243" s="169"/>
      <c r="G243" s="171"/>
    </row>
    <row r="244" spans="1:7" x14ac:dyDescent="0.2">
      <c r="A244" s="31" t="s">
        <v>21</v>
      </c>
      <c r="B244" s="87"/>
      <c r="C244" s="108"/>
      <c r="D244" s="29"/>
      <c r="E244" s="44"/>
      <c r="F244" s="29"/>
      <c r="G244" s="133"/>
    </row>
    <row r="245" spans="1:7" x14ac:dyDescent="0.2">
      <c r="A245" s="34" t="s">
        <v>83</v>
      </c>
      <c r="B245" s="167">
        <v>20000</v>
      </c>
      <c r="C245" s="168">
        <v>200</v>
      </c>
      <c r="D245" s="169"/>
      <c r="E245" s="170"/>
      <c r="F245" s="169"/>
      <c r="G245" s="171"/>
    </row>
    <row r="246" spans="1:7" x14ac:dyDescent="0.2">
      <c r="A246" s="31" t="s">
        <v>125</v>
      </c>
      <c r="B246" s="87"/>
      <c r="C246" s="108"/>
      <c r="D246" s="29"/>
      <c r="E246" s="44"/>
      <c r="F246" s="29"/>
      <c r="G246" s="133"/>
    </row>
    <row r="247" spans="1:7" x14ac:dyDescent="0.2">
      <c r="A247" s="34" t="s">
        <v>83</v>
      </c>
      <c r="B247" s="167">
        <v>900</v>
      </c>
      <c r="C247" s="168">
        <v>0.2</v>
      </c>
      <c r="D247" s="169"/>
      <c r="E247" s="170"/>
      <c r="F247" s="169"/>
      <c r="G247" s="171"/>
    </row>
    <row r="248" spans="1:7" x14ac:dyDescent="0.2">
      <c r="A248" s="31" t="s">
        <v>114</v>
      </c>
      <c r="B248" s="87"/>
      <c r="C248" s="108"/>
      <c r="D248" s="29"/>
      <c r="E248" s="44"/>
      <c r="F248" s="29"/>
      <c r="G248" s="133"/>
    </row>
    <row r="249" spans="1:7" x14ac:dyDescent="0.2">
      <c r="A249" s="34" t="s">
        <v>83</v>
      </c>
      <c r="B249" s="167">
        <v>2000</v>
      </c>
      <c r="C249" s="168">
        <v>0.5</v>
      </c>
      <c r="D249" s="169"/>
      <c r="E249" s="170"/>
      <c r="F249" s="169"/>
      <c r="G249" s="171"/>
    </row>
    <row r="250" spans="1:7" x14ac:dyDescent="0.2">
      <c r="A250" s="31" t="s">
        <v>108</v>
      </c>
      <c r="B250" s="87"/>
      <c r="C250" s="108"/>
      <c r="D250" s="29"/>
      <c r="E250" s="44"/>
      <c r="F250" s="29"/>
      <c r="G250" s="133"/>
    </row>
    <row r="251" spans="1:7" x14ac:dyDescent="0.2">
      <c r="A251" s="34" t="s">
        <v>83</v>
      </c>
      <c r="B251" s="167">
        <v>1000</v>
      </c>
      <c r="C251" s="168">
        <v>0.2</v>
      </c>
      <c r="D251" s="169"/>
      <c r="E251" s="170"/>
      <c r="F251" s="169"/>
      <c r="G251" s="171"/>
    </row>
    <row r="252" spans="1:7" x14ac:dyDescent="0.2">
      <c r="A252" s="31" t="s">
        <v>25</v>
      </c>
      <c r="B252" s="87"/>
      <c r="C252" s="108"/>
      <c r="D252" s="29"/>
      <c r="E252" s="44"/>
      <c r="F252" s="29"/>
      <c r="G252" s="133"/>
    </row>
    <row r="253" spans="1:7" x14ac:dyDescent="0.2">
      <c r="A253" s="34" t="s">
        <v>83</v>
      </c>
      <c r="B253" s="167">
        <v>1200</v>
      </c>
      <c r="C253" s="168">
        <v>1</v>
      </c>
      <c r="D253" s="169"/>
      <c r="E253" s="170"/>
      <c r="F253" s="169"/>
      <c r="G253" s="171"/>
    </row>
    <row r="254" spans="1:7" x14ac:dyDescent="0.2">
      <c r="A254" s="31" t="s">
        <v>24</v>
      </c>
      <c r="B254" s="87"/>
      <c r="C254" s="108"/>
      <c r="D254" s="29"/>
      <c r="E254" s="44"/>
      <c r="F254" s="29"/>
      <c r="G254" s="133"/>
    </row>
    <row r="255" spans="1:7" x14ac:dyDescent="0.2">
      <c r="A255" s="34" t="s">
        <v>83</v>
      </c>
      <c r="B255" s="167">
        <v>3000</v>
      </c>
      <c r="C255" s="168">
        <v>3</v>
      </c>
      <c r="D255" s="169"/>
      <c r="E255" s="170"/>
      <c r="F255" s="169"/>
      <c r="G255" s="171"/>
    </row>
    <row r="256" spans="1:7" x14ac:dyDescent="0.2">
      <c r="A256" s="31" t="s">
        <v>28</v>
      </c>
      <c r="B256" s="87"/>
      <c r="C256" s="108"/>
      <c r="D256" s="29"/>
      <c r="E256" s="44"/>
      <c r="F256" s="29"/>
      <c r="G256" s="133"/>
    </row>
    <row r="257" spans="1:8" x14ac:dyDescent="0.2">
      <c r="A257" s="34" t="s">
        <v>83</v>
      </c>
      <c r="B257" s="167">
        <v>1000</v>
      </c>
      <c r="C257" s="168">
        <v>1</v>
      </c>
      <c r="D257" s="169"/>
      <c r="E257" s="170"/>
      <c r="F257" s="169"/>
      <c r="G257" s="171"/>
    </row>
    <row r="258" spans="1:8" x14ac:dyDescent="0.2">
      <c r="A258" s="31" t="s">
        <v>144</v>
      </c>
      <c r="B258" s="87"/>
      <c r="C258" s="108"/>
      <c r="D258" s="29"/>
      <c r="E258" s="44"/>
      <c r="F258" s="29"/>
      <c r="G258" s="133"/>
    </row>
    <row r="259" spans="1:8" x14ac:dyDescent="0.2">
      <c r="A259" s="34" t="s">
        <v>83</v>
      </c>
      <c r="B259" s="167">
        <v>650</v>
      </c>
      <c r="C259" s="168">
        <v>1</v>
      </c>
      <c r="D259" s="169"/>
      <c r="E259" s="170"/>
      <c r="F259" s="169"/>
      <c r="G259" s="171"/>
    </row>
    <row r="260" spans="1:8" x14ac:dyDescent="0.2">
      <c r="A260" s="31" t="s">
        <v>30</v>
      </c>
      <c r="B260" s="87"/>
      <c r="C260" s="108"/>
      <c r="D260" s="29"/>
      <c r="E260" s="44"/>
      <c r="F260" s="29"/>
      <c r="G260" s="133"/>
    </row>
    <row r="261" spans="1:8" x14ac:dyDescent="0.2">
      <c r="A261" s="34" t="s">
        <v>83</v>
      </c>
      <c r="B261" s="167">
        <v>1000</v>
      </c>
      <c r="C261" s="168">
        <v>0.4</v>
      </c>
      <c r="D261" s="169"/>
      <c r="E261" s="170"/>
      <c r="F261" s="169"/>
      <c r="G261" s="171"/>
    </row>
    <row r="262" spans="1:8" s="27" customFormat="1" x14ac:dyDescent="0.2">
      <c r="A262" s="31" t="s">
        <v>7</v>
      </c>
      <c r="B262" s="87"/>
      <c r="C262" s="87"/>
      <c r="D262" s="12"/>
      <c r="E262" s="13"/>
      <c r="F262" s="12"/>
      <c r="G262" s="147"/>
      <c r="H262" s="2"/>
    </row>
    <row r="263" spans="1:8" s="27" customFormat="1" x14ac:dyDescent="0.2">
      <c r="A263" s="34" t="s">
        <v>83</v>
      </c>
      <c r="B263" s="167">
        <v>2450</v>
      </c>
      <c r="C263" s="168">
        <v>1</v>
      </c>
      <c r="D263" s="169"/>
      <c r="E263" s="170"/>
      <c r="F263" s="169"/>
      <c r="G263" s="171"/>
      <c r="H263" s="2"/>
    </row>
    <row r="264" spans="1:8" s="27" customFormat="1" x14ac:dyDescent="0.2">
      <c r="A264" s="31" t="s">
        <v>8</v>
      </c>
      <c r="B264" s="87"/>
      <c r="C264" s="108"/>
      <c r="D264" s="12"/>
      <c r="E264" s="13"/>
      <c r="F264" s="12"/>
      <c r="G264" s="147"/>
      <c r="H264" s="2"/>
    </row>
    <row r="265" spans="1:8" s="27" customFormat="1" x14ac:dyDescent="0.2">
      <c r="A265" s="38" t="s">
        <v>83</v>
      </c>
      <c r="B265" s="89">
        <v>1550</v>
      </c>
      <c r="C265" s="107">
        <v>1</v>
      </c>
      <c r="D265" s="23"/>
      <c r="E265" s="22"/>
      <c r="F265" s="23"/>
      <c r="G265" s="154"/>
      <c r="H265" s="2"/>
    </row>
    <row r="266" spans="1:8" s="27" customFormat="1" x14ac:dyDescent="0.2">
      <c r="A266" s="31" t="s">
        <v>9</v>
      </c>
      <c r="B266" s="87"/>
      <c r="C266" s="108"/>
      <c r="D266" s="12"/>
      <c r="E266" s="13"/>
      <c r="F266" s="12"/>
      <c r="G266" s="147"/>
      <c r="H266" s="2"/>
    </row>
    <row r="267" spans="1:8" s="27" customFormat="1" x14ac:dyDescent="0.2">
      <c r="A267" s="120" t="s">
        <v>75</v>
      </c>
      <c r="B267" s="165">
        <v>7000</v>
      </c>
      <c r="C267" s="166">
        <v>0.5</v>
      </c>
      <c r="D267" s="14"/>
      <c r="E267" s="15"/>
      <c r="F267" s="14"/>
      <c r="G267" s="148"/>
      <c r="H267" s="2"/>
    </row>
    <row r="268" spans="1:8" s="27" customFormat="1" x14ac:dyDescent="0.2">
      <c r="A268" s="30" t="s">
        <v>83</v>
      </c>
      <c r="B268" s="134">
        <v>7000</v>
      </c>
      <c r="C268" s="135">
        <v>0.5</v>
      </c>
      <c r="D268" s="21"/>
      <c r="E268" s="20"/>
      <c r="F268" s="21"/>
      <c r="G268" s="150"/>
      <c r="H268" s="2"/>
    </row>
    <row r="269" spans="1:8" s="27" customFormat="1" x14ac:dyDescent="0.2">
      <c r="A269" s="120" t="s">
        <v>86</v>
      </c>
      <c r="B269" s="165">
        <v>7200</v>
      </c>
      <c r="C269" s="166">
        <v>0.3</v>
      </c>
      <c r="D269" s="14"/>
      <c r="E269" s="15"/>
      <c r="F269" s="14"/>
      <c r="G269" s="148"/>
      <c r="H269" s="2"/>
    </row>
    <row r="270" spans="1:8" s="27" customFormat="1" x14ac:dyDescent="0.2">
      <c r="A270" s="24" t="s">
        <v>10</v>
      </c>
      <c r="B270" s="87"/>
      <c r="C270" s="108"/>
      <c r="D270" s="12"/>
      <c r="E270" s="13"/>
      <c r="F270" s="12"/>
      <c r="G270" s="147"/>
      <c r="H270" s="2"/>
    </row>
    <row r="271" spans="1:8" s="27" customFormat="1" x14ac:dyDescent="0.2">
      <c r="A271" s="74" t="s">
        <v>83</v>
      </c>
      <c r="B271" s="177">
        <v>7000</v>
      </c>
      <c r="C271" s="107">
        <v>0.5</v>
      </c>
      <c r="D271" s="18"/>
      <c r="E271" s="179"/>
      <c r="F271" s="18"/>
      <c r="G271" s="149"/>
      <c r="H271" s="2"/>
    </row>
    <row r="272" spans="1:8" s="389" customFormat="1" x14ac:dyDescent="0.2">
      <c r="A272" s="35" t="s">
        <v>128</v>
      </c>
      <c r="B272" s="87"/>
      <c r="C272" s="108"/>
      <c r="D272" s="29"/>
      <c r="E272" s="44"/>
      <c r="F272" s="29"/>
      <c r="G272" s="133"/>
      <c r="H272" s="52"/>
    </row>
    <row r="273" spans="1:9" s="27" customFormat="1" x14ac:dyDescent="0.2">
      <c r="A273" s="39" t="s">
        <v>86</v>
      </c>
      <c r="B273" s="167">
        <v>9400</v>
      </c>
      <c r="C273" s="168">
        <v>0.2</v>
      </c>
      <c r="D273" s="169"/>
      <c r="E273" s="170"/>
      <c r="F273" s="169"/>
      <c r="G273" s="171"/>
      <c r="H273" s="2"/>
    </row>
    <row r="274" spans="1:9" x14ac:dyDescent="0.2">
      <c r="A274" s="398" t="s">
        <v>13</v>
      </c>
      <c r="B274" s="88"/>
      <c r="C274" s="106"/>
      <c r="D274" s="14"/>
      <c r="E274" s="15"/>
      <c r="F274" s="14"/>
      <c r="G274" s="148">
        <f>SUM(G275:G275)</f>
        <v>0</v>
      </c>
      <c r="H274" s="27"/>
    </row>
    <row r="275" spans="1:9" x14ac:dyDescent="0.2">
      <c r="A275" s="36" t="s">
        <v>83</v>
      </c>
      <c r="B275" s="134">
        <v>3800</v>
      </c>
      <c r="C275" s="135">
        <v>0.2</v>
      </c>
      <c r="D275" s="21"/>
      <c r="E275" s="20"/>
      <c r="F275" s="21"/>
      <c r="G275" s="150"/>
      <c r="H275" s="27"/>
    </row>
    <row r="276" spans="1:9" x14ac:dyDescent="0.2">
      <c r="A276" s="74" t="s">
        <v>86</v>
      </c>
      <c r="B276" s="190">
        <v>9400</v>
      </c>
      <c r="C276" s="178">
        <v>0.2</v>
      </c>
      <c r="D276" s="18"/>
      <c r="E276" s="179"/>
      <c r="F276" s="18"/>
      <c r="G276" s="149"/>
      <c r="H276" s="27"/>
    </row>
    <row r="277" spans="1:9" x14ac:dyDescent="0.2">
      <c r="A277" s="272" t="s">
        <v>34</v>
      </c>
      <c r="B277" s="300"/>
      <c r="C277" s="300"/>
      <c r="D277" s="300"/>
      <c r="E277" s="300">
        <f t="shared" ref="E277:G277" si="0">SUM(E263:E276)</f>
        <v>0</v>
      </c>
      <c r="F277" s="300">
        <f t="shared" si="0"/>
        <v>0</v>
      </c>
      <c r="G277" s="300">
        <f t="shared" si="0"/>
        <v>0</v>
      </c>
      <c r="I277" s="16"/>
    </row>
    <row r="278" spans="1:9" x14ac:dyDescent="0.2">
      <c r="A278" s="31" t="s">
        <v>80</v>
      </c>
      <c r="B278" s="93"/>
      <c r="C278" s="113"/>
      <c r="D278" s="57"/>
      <c r="E278" s="58"/>
      <c r="F278" s="57"/>
      <c r="G278" s="193"/>
    </row>
    <row r="279" spans="1:9" x14ac:dyDescent="0.2">
      <c r="A279" s="30" t="s">
        <v>83</v>
      </c>
      <c r="B279" s="194">
        <v>2200</v>
      </c>
      <c r="C279" s="195">
        <v>0.4</v>
      </c>
      <c r="D279" s="203"/>
      <c r="E279" s="204"/>
      <c r="F279" s="203"/>
      <c r="G279" s="173"/>
    </row>
    <row r="280" spans="1:9" x14ac:dyDescent="0.2">
      <c r="A280" s="31" t="s">
        <v>22</v>
      </c>
      <c r="B280" s="87"/>
      <c r="C280" s="108"/>
      <c r="D280" s="12"/>
      <c r="E280" s="13"/>
      <c r="F280" s="12"/>
      <c r="G280" s="133"/>
    </row>
    <row r="281" spans="1:9" x14ac:dyDescent="0.2">
      <c r="A281" s="34" t="s">
        <v>83</v>
      </c>
      <c r="B281" s="167">
        <v>800</v>
      </c>
      <c r="C281" s="168">
        <v>4</v>
      </c>
      <c r="D281" s="169"/>
      <c r="E281" s="170"/>
      <c r="F281" s="169"/>
      <c r="G281" s="171"/>
    </row>
    <row r="282" spans="1:9" x14ac:dyDescent="0.2">
      <c r="A282" s="31" t="s">
        <v>107</v>
      </c>
      <c r="B282" s="87"/>
      <c r="C282" s="108"/>
      <c r="D282" s="12"/>
      <c r="E282" s="13"/>
      <c r="F282" s="12"/>
      <c r="G282" s="133"/>
    </row>
    <row r="283" spans="1:9" x14ac:dyDescent="0.2">
      <c r="A283" s="34" t="s">
        <v>83</v>
      </c>
      <c r="B283" s="167">
        <v>4950</v>
      </c>
      <c r="C283" s="168">
        <v>1.6</v>
      </c>
      <c r="D283" s="169"/>
      <c r="E283" s="170"/>
      <c r="F283" s="169"/>
      <c r="G283" s="171"/>
    </row>
    <row r="284" spans="1:9" x14ac:dyDescent="0.2">
      <c r="A284" s="31" t="s">
        <v>108</v>
      </c>
      <c r="B284" s="87"/>
      <c r="C284" s="108"/>
      <c r="D284" s="12"/>
      <c r="E284" s="13"/>
      <c r="F284" s="12"/>
      <c r="G284" s="133"/>
    </row>
    <row r="285" spans="1:9" x14ac:dyDescent="0.2">
      <c r="A285" s="34" t="s">
        <v>83</v>
      </c>
      <c r="B285" s="167">
        <v>5250</v>
      </c>
      <c r="C285" s="168">
        <v>1.6</v>
      </c>
      <c r="D285" s="169"/>
      <c r="E285" s="170"/>
      <c r="F285" s="169"/>
      <c r="G285" s="171"/>
    </row>
    <row r="286" spans="1:9" x14ac:dyDescent="0.2">
      <c r="A286" s="31" t="s">
        <v>139</v>
      </c>
      <c r="B286" s="87"/>
      <c r="C286" s="108"/>
      <c r="D286" s="12"/>
      <c r="E286" s="13"/>
      <c r="F286" s="12"/>
      <c r="G286" s="133"/>
    </row>
    <row r="287" spans="1:9" x14ac:dyDescent="0.2">
      <c r="A287" s="34" t="s">
        <v>75</v>
      </c>
      <c r="B287" s="167">
        <v>5000</v>
      </c>
      <c r="C287" s="168">
        <v>0.4</v>
      </c>
      <c r="D287" s="169"/>
      <c r="E287" s="170"/>
      <c r="F287" s="169"/>
      <c r="G287" s="171"/>
    </row>
    <row r="288" spans="1:9" x14ac:dyDescent="0.2">
      <c r="A288" s="31" t="s">
        <v>25</v>
      </c>
      <c r="B288" s="87"/>
      <c r="C288" s="108"/>
      <c r="D288" s="12"/>
      <c r="E288" s="13"/>
      <c r="F288" s="12"/>
      <c r="G288" s="133"/>
    </row>
    <row r="289" spans="1:7" x14ac:dyDescent="0.2">
      <c r="A289" s="34" t="s">
        <v>83</v>
      </c>
      <c r="B289" s="167">
        <v>2000</v>
      </c>
      <c r="C289" s="168">
        <v>1</v>
      </c>
      <c r="D289" s="169"/>
      <c r="E289" s="170"/>
      <c r="F289" s="169"/>
      <c r="G289" s="171"/>
    </row>
    <row r="290" spans="1:7" x14ac:dyDescent="0.2">
      <c r="A290" s="31" t="s">
        <v>24</v>
      </c>
      <c r="B290" s="87"/>
      <c r="C290" s="406"/>
      <c r="D290" s="65"/>
      <c r="E290" s="201"/>
      <c r="F290" s="65"/>
      <c r="G290" s="145"/>
    </row>
    <row r="291" spans="1:7" x14ac:dyDescent="0.2">
      <c r="A291" s="34" t="s">
        <v>83</v>
      </c>
      <c r="B291" s="167">
        <v>1800</v>
      </c>
      <c r="C291" s="407">
        <v>1</v>
      </c>
      <c r="D291" s="199"/>
      <c r="E291" s="200"/>
      <c r="F291" s="199"/>
      <c r="G291" s="176"/>
    </row>
    <row r="292" spans="1:7" s="52" customFormat="1" x14ac:dyDescent="0.2">
      <c r="A292" s="32" t="s">
        <v>129</v>
      </c>
      <c r="B292" s="88"/>
      <c r="C292" s="408"/>
      <c r="D292" s="66"/>
      <c r="E292" s="67"/>
      <c r="F292" s="66"/>
      <c r="G292" s="384"/>
    </row>
    <row r="293" spans="1:7" x14ac:dyDescent="0.2">
      <c r="A293" s="121" t="s">
        <v>86</v>
      </c>
      <c r="B293" s="183">
        <v>640</v>
      </c>
      <c r="C293" s="409">
        <v>0.2</v>
      </c>
      <c r="D293" s="210"/>
      <c r="E293" s="217"/>
      <c r="F293" s="210"/>
      <c r="G293" s="211"/>
    </row>
    <row r="294" spans="1:7" x14ac:dyDescent="0.2">
      <c r="A294" s="32" t="s">
        <v>130</v>
      </c>
      <c r="B294" s="88"/>
      <c r="C294" s="408"/>
      <c r="D294" s="66"/>
      <c r="E294" s="67"/>
      <c r="F294" s="66"/>
      <c r="G294" s="384"/>
    </row>
    <row r="295" spans="1:7" x14ac:dyDescent="0.2">
      <c r="A295" s="120" t="s">
        <v>86</v>
      </c>
      <c r="B295" s="165">
        <v>830</v>
      </c>
      <c r="C295" s="410">
        <v>0.1</v>
      </c>
      <c r="D295" s="68"/>
      <c r="E295" s="385"/>
      <c r="F295" s="68"/>
      <c r="G295" s="146"/>
    </row>
    <row r="296" spans="1:7" x14ac:dyDescent="0.2">
      <c r="A296" s="31" t="s">
        <v>145</v>
      </c>
      <c r="B296" s="87"/>
      <c r="C296" s="108"/>
      <c r="D296" s="12"/>
      <c r="E296" s="13"/>
      <c r="F296" s="12"/>
      <c r="G296" s="133"/>
    </row>
    <row r="297" spans="1:7" x14ac:dyDescent="0.2">
      <c r="A297" s="34" t="s">
        <v>83</v>
      </c>
      <c r="B297" s="167">
        <v>1000</v>
      </c>
      <c r="C297" s="168">
        <v>0.1</v>
      </c>
      <c r="D297" s="169"/>
      <c r="E297" s="170"/>
      <c r="F297" s="169"/>
      <c r="G297" s="171"/>
    </row>
    <row r="298" spans="1:7" x14ac:dyDescent="0.2">
      <c r="A298" s="49" t="s">
        <v>27</v>
      </c>
      <c r="B298" s="91"/>
      <c r="C298" s="110"/>
      <c r="D298" s="196"/>
      <c r="E298" s="197"/>
      <c r="F298" s="196"/>
      <c r="G298" s="198"/>
    </row>
    <row r="299" spans="1:7" x14ac:dyDescent="0.2">
      <c r="A299" s="34" t="s">
        <v>83</v>
      </c>
      <c r="B299" s="167">
        <v>300</v>
      </c>
      <c r="C299" s="168">
        <v>0.1</v>
      </c>
      <c r="D299" s="199"/>
      <c r="E299" s="200"/>
      <c r="F299" s="199"/>
      <c r="G299" s="176"/>
    </row>
    <row r="300" spans="1:7" x14ac:dyDescent="0.2">
      <c r="A300" s="49" t="s">
        <v>94</v>
      </c>
      <c r="B300" s="88"/>
      <c r="C300" s="106"/>
      <c r="D300" s="196"/>
      <c r="E300" s="197"/>
      <c r="F300" s="196"/>
      <c r="G300" s="198"/>
    </row>
    <row r="301" spans="1:7" x14ac:dyDescent="0.2">
      <c r="A301" s="34" t="s">
        <v>83</v>
      </c>
      <c r="B301" s="167">
        <v>3740</v>
      </c>
      <c r="C301" s="168">
        <v>0.2</v>
      </c>
      <c r="D301" s="199"/>
      <c r="E301" s="200"/>
      <c r="F301" s="199"/>
      <c r="G301" s="176"/>
    </row>
    <row r="302" spans="1:7" x14ac:dyDescent="0.2">
      <c r="A302" s="303" t="s">
        <v>35</v>
      </c>
      <c r="B302" s="447"/>
      <c r="C302" s="447"/>
      <c r="D302" s="306"/>
      <c r="E302" s="307">
        <f t="shared" ref="E302:G302" si="1">E303+E307++E310+E312+E315+E305</f>
        <v>0</v>
      </c>
      <c r="F302" s="306"/>
      <c r="G302" s="308">
        <f t="shared" si="1"/>
        <v>0</v>
      </c>
    </row>
    <row r="303" spans="1:7" x14ac:dyDescent="0.2">
      <c r="A303" s="49" t="s">
        <v>42</v>
      </c>
      <c r="B303" s="88"/>
      <c r="C303" s="106"/>
      <c r="D303" s="196"/>
      <c r="E303" s="197"/>
      <c r="F303" s="196"/>
      <c r="G303" s="198"/>
    </row>
    <row r="304" spans="1:7" x14ac:dyDescent="0.2">
      <c r="A304" s="34" t="s">
        <v>83</v>
      </c>
      <c r="B304" s="167">
        <v>100</v>
      </c>
      <c r="C304" s="168">
        <v>0.1</v>
      </c>
      <c r="D304" s="199"/>
      <c r="E304" s="200"/>
      <c r="F304" s="199"/>
      <c r="G304" s="176"/>
    </row>
    <row r="305" spans="1:9" x14ac:dyDescent="0.2">
      <c r="A305" s="49" t="s">
        <v>105</v>
      </c>
      <c r="B305" s="88"/>
      <c r="C305" s="106"/>
      <c r="D305" s="196"/>
      <c r="E305" s="197"/>
      <c r="F305" s="196"/>
      <c r="G305" s="198"/>
    </row>
    <row r="306" spans="1:9" x14ac:dyDescent="0.2">
      <c r="A306" s="34" t="s">
        <v>83</v>
      </c>
      <c r="B306" s="167">
        <v>800</v>
      </c>
      <c r="C306" s="168">
        <v>0.1</v>
      </c>
      <c r="D306" s="199"/>
      <c r="E306" s="200"/>
      <c r="F306" s="199"/>
      <c r="G306" s="176"/>
    </row>
    <row r="307" spans="1:9" x14ac:dyDescent="0.2">
      <c r="A307" s="35" t="s">
        <v>92</v>
      </c>
      <c r="B307" s="87"/>
      <c r="C307" s="108"/>
      <c r="D307" s="29"/>
      <c r="E307" s="44"/>
      <c r="F307" s="29"/>
      <c r="G307" s="133"/>
    </row>
    <row r="308" spans="1:9" x14ac:dyDescent="0.2">
      <c r="A308" s="37" t="s">
        <v>83</v>
      </c>
      <c r="B308" s="89">
        <v>2000</v>
      </c>
      <c r="C308" s="107">
        <v>1</v>
      </c>
      <c r="D308" s="23"/>
      <c r="E308" s="22"/>
      <c r="F308" s="23"/>
      <c r="G308" s="154"/>
    </row>
    <row r="309" spans="1:9" x14ac:dyDescent="0.2">
      <c r="A309" s="39"/>
      <c r="B309" s="167"/>
      <c r="C309" s="168"/>
      <c r="D309" s="169"/>
      <c r="E309" s="170"/>
      <c r="F309" s="169"/>
      <c r="G309" s="171"/>
    </row>
    <row r="310" spans="1:9" x14ac:dyDescent="0.2">
      <c r="A310" s="49" t="s">
        <v>53</v>
      </c>
      <c r="B310" s="88"/>
      <c r="C310" s="106"/>
      <c r="D310" s="196"/>
      <c r="E310" s="197"/>
      <c r="F310" s="196"/>
      <c r="G310" s="198"/>
    </row>
    <row r="311" spans="1:9" x14ac:dyDescent="0.2">
      <c r="A311" s="34" t="s">
        <v>83</v>
      </c>
      <c r="B311" s="167">
        <v>1000</v>
      </c>
      <c r="C311" s="168">
        <v>0.1</v>
      </c>
      <c r="D311" s="199"/>
      <c r="E311" s="200"/>
      <c r="F311" s="199"/>
      <c r="G311" s="176"/>
    </row>
    <row r="312" spans="1:9" x14ac:dyDescent="0.2">
      <c r="A312" s="49" t="s">
        <v>31</v>
      </c>
      <c r="B312" s="91"/>
      <c r="C312" s="110"/>
      <c r="D312" s="196"/>
      <c r="E312" s="197"/>
      <c r="F312" s="196"/>
      <c r="G312" s="202">
        <f>SUM(G313)</f>
        <v>0</v>
      </c>
    </row>
    <row r="313" spans="1:9" x14ac:dyDescent="0.2">
      <c r="A313" s="38" t="s">
        <v>83</v>
      </c>
      <c r="B313" s="89">
        <v>200</v>
      </c>
      <c r="C313" s="107">
        <v>0.1</v>
      </c>
      <c r="D313" s="212"/>
      <c r="E313" s="213"/>
      <c r="F313" s="212"/>
      <c r="G313" s="174"/>
      <c r="I313" s="16"/>
    </row>
    <row r="314" spans="1:9" x14ac:dyDescent="0.2">
      <c r="A314" s="34" t="s">
        <v>86</v>
      </c>
      <c r="B314" s="167">
        <v>12900</v>
      </c>
      <c r="C314" s="168">
        <v>0.3</v>
      </c>
      <c r="D314" s="199"/>
      <c r="E314" s="200"/>
      <c r="F314" s="199"/>
      <c r="G314" s="176"/>
      <c r="I314" s="16"/>
    </row>
    <row r="315" spans="1:9" x14ac:dyDescent="0.2">
      <c r="A315" s="49" t="s">
        <v>96</v>
      </c>
      <c r="B315" s="88"/>
      <c r="C315" s="106"/>
      <c r="D315" s="196"/>
      <c r="E315" s="197"/>
      <c r="F315" s="196"/>
      <c r="G315" s="198"/>
    </row>
    <row r="316" spans="1:9" x14ac:dyDescent="0.2">
      <c r="A316" s="34" t="s">
        <v>83</v>
      </c>
      <c r="B316" s="167">
        <v>100</v>
      </c>
      <c r="C316" s="168">
        <v>0.1</v>
      </c>
      <c r="D316" s="199"/>
      <c r="E316" s="200"/>
      <c r="F316" s="199"/>
      <c r="G316" s="176"/>
    </row>
    <row r="317" spans="1:9" x14ac:dyDescent="0.2">
      <c r="A317" s="31" t="s">
        <v>6</v>
      </c>
      <c r="B317" s="86"/>
      <c r="C317" s="108"/>
      <c r="D317" s="137"/>
      <c r="E317" s="44"/>
      <c r="F317" s="231"/>
      <c r="G317" s="232"/>
    </row>
    <row r="318" spans="1:9" x14ac:dyDescent="0.2">
      <c r="A318" s="121" t="s">
        <v>83</v>
      </c>
      <c r="B318" s="241">
        <v>10</v>
      </c>
      <c r="C318" s="182"/>
      <c r="D318" s="411"/>
      <c r="E318" s="185">
        <v>10</v>
      </c>
      <c r="F318" s="404"/>
      <c r="G318" s="405"/>
    </row>
    <row r="319" spans="1:9" x14ac:dyDescent="0.2">
      <c r="A319" s="32" t="s">
        <v>9</v>
      </c>
      <c r="B319" s="88"/>
      <c r="C319" s="106"/>
      <c r="D319" s="33"/>
      <c r="E319" s="45"/>
      <c r="F319" s="205"/>
      <c r="G319" s="206"/>
    </row>
    <row r="320" spans="1:9" x14ac:dyDescent="0.2">
      <c r="A320" s="38" t="s">
        <v>83</v>
      </c>
      <c r="B320" s="390">
        <v>10</v>
      </c>
      <c r="C320" s="107"/>
      <c r="D320" s="23"/>
      <c r="E320" s="391">
        <v>10</v>
      </c>
      <c r="F320" s="392"/>
      <c r="G320" s="393"/>
    </row>
    <row r="321" spans="1:7" x14ac:dyDescent="0.2">
      <c r="A321" s="31" t="s">
        <v>13</v>
      </c>
      <c r="B321" s="86"/>
      <c r="C321" s="108"/>
      <c r="D321" s="137"/>
      <c r="E321" s="44"/>
      <c r="F321" s="231"/>
      <c r="G321" s="232"/>
    </row>
    <row r="322" spans="1:7" x14ac:dyDescent="0.2">
      <c r="A322" s="34" t="s">
        <v>83</v>
      </c>
      <c r="B322" s="192">
        <v>10</v>
      </c>
      <c r="C322" s="168"/>
      <c r="D322" s="233"/>
      <c r="E322" s="170">
        <v>10</v>
      </c>
      <c r="F322" s="208"/>
      <c r="G322" s="209"/>
    </row>
    <row r="323" spans="1:7" x14ac:dyDescent="0.2">
      <c r="A323" s="317" t="s">
        <v>34</v>
      </c>
      <c r="B323" s="448"/>
      <c r="C323" s="448"/>
      <c r="D323" s="320"/>
      <c r="E323" s="321"/>
      <c r="F323" s="322"/>
      <c r="G323" s="323"/>
    </row>
    <row r="324" spans="1:7" x14ac:dyDescent="0.2">
      <c r="A324" s="31" t="s">
        <v>147</v>
      </c>
      <c r="B324" s="86"/>
      <c r="C324" s="108"/>
      <c r="D324" s="137"/>
      <c r="E324" s="44"/>
      <c r="F324" s="231"/>
      <c r="G324" s="232"/>
    </row>
    <row r="325" spans="1:7" x14ac:dyDescent="0.2">
      <c r="A325" s="34" t="s">
        <v>83</v>
      </c>
      <c r="B325" s="192">
        <v>20</v>
      </c>
      <c r="C325" s="168">
        <v>0</v>
      </c>
      <c r="D325" s="233"/>
      <c r="E325" s="170">
        <v>20</v>
      </c>
      <c r="F325" s="208"/>
      <c r="G325" s="209"/>
    </row>
    <row r="326" spans="1:7" x14ac:dyDescent="0.2">
      <c r="A326" s="31" t="s">
        <v>140</v>
      </c>
      <c r="B326" s="86"/>
      <c r="C326" s="108"/>
      <c r="D326" s="137"/>
      <c r="E326" s="44"/>
      <c r="F326" s="231"/>
      <c r="G326" s="232"/>
    </row>
    <row r="327" spans="1:7" x14ac:dyDescent="0.2">
      <c r="A327" s="34" t="s">
        <v>75</v>
      </c>
      <c r="B327" s="192">
        <v>200</v>
      </c>
      <c r="C327" s="168">
        <v>1</v>
      </c>
      <c r="D327" s="233"/>
      <c r="E327" s="170"/>
      <c r="F327" s="208"/>
      <c r="G327" s="209"/>
    </row>
    <row r="328" spans="1:7" x14ac:dyDescent="0.2">
      <c r="A328" s="31" t="s">
        <v>139</v>
      </c>
      <c r="B328" s="86"/>
      <c r="C328" s="108"/>
      <c r="D328" s="137"/>
      <c r="E328" s="44"/>
      <c r="F328" s="231"/>
      <c r="G328" s="232"/>
    </row>
    <row r="329" spans="1:7" x14ac:dyDescent="0.2">
      <c r="A329" s="34" t="s">
        <v>75</v>
      </c>
      <c r="B329" s="192">
        <v>1000</v>
      </c>
      <c r="C329" s="168">
        <v>0.1</v>
      </c>
      <c r="D329" s="233"/>
      <c r="E329" s="170"/>
      <c r="F329" s="208"/>
      <c r="G329" s="209"/>
    </row>
    <row r="330" spans="1:7" x14ac:dyDescent="0.2">
      <c r="A330" s="31" t="s">
        <v>146</v>
      </c>
      <c r="B330" s="86"/>
      <c r="C330" s="108"/>
      <c r="D330" s="137"/>
      <c r="E330" s="44"/>
      <c r="F330" s="231"/>
      <c r="G330" s="232"/>
    </row>
    <row r="331" spans="1:7" x14ac:dyDescent="0.2">
      <c r="A331" s="34" t="s">
        <v>83</v>
      </c>
      <c r="B331" s="192">
        <v>30</v>
      </c>
      <c r="C331" s="168">
        <v>0</v>
      </c>
      <c r="D331" s="233"/>
      <c r="E331" s="170">
        <v>30</v>
      </c>
      <c r="F331" s="208"/>
      <c r="G331" s="209"/>
    </row>
    <row r="332" spans="1:7" x14ac:dyDescent="0.2">
      <c r="A332" s="32" t="s">
        <v>27</v>
      </c>
      <c r="B332" s="88"/>
      <c r="C332" s="106"/>
      <c r="D332" s="33"/>
      <c r="E332" s="45"/>
      <c r="F332" s="205"/>
      <c r="G332" s="206"/>
    </row>
    <row r="333" spans="1:7" x14ac:dyDescent="0.2">
      <c r="A333" s="122" t="s">
        <v>75</v>
      </c>
      <c r="B333" s="190">
        <v>100</v>
      </c>
      <c r="C333" s="178">
        <v>0.05</v>
      </c>
      <c r="D333" s="18"/>
      <c r="E333" s="431"/>
      <c r="F333" s="429"/>
      <c r="G333" s="430"/>
    </row>
    <row r="334" spans="1:7" x14ac:dyDescent="0.2">
      <c r="A334" s="34" t="s">
        <v>83</v>
      </c>
      <c r="B334" s="192"/>
      <c r="C334" s="168"/>
      <c r="D334" s="169"/>
      <c r="E334" s="207"/>
      <c r="F334" s="208"/>
      <c r="G334" s="209"/>
    </row>
    <row r="335" spans="1:7" x14ac:dyDescent="0.2">
      <c r="A335" s="324" t="s">
        <v>35</v>
      </c>
      <c r="B335" s="449">
        <f>SUM(B325:B334)</f>
        <v>1350</v>
      </c>
      <c r="C335" s="449">
        <f>SUM(C325:C334)</f>
        <v>1.1500000000000001</v>
      </c>
      <c r="D335" s="325"/>
      <c r="E335" s="326"/>
      <c r="F335" s="327"/>
      <c r="G335" s="328"/>
    </row>
    <row r="336" spans="1:7" x14ac:dyDescent="0.2">
      <c r="A336" s="32" t="s">
        <v>37</v>
      </c>
      <c r="B336" s="88"/>
      <c r="C336" s="106"/>
      <c r="D336" s="33"/>
      <c r="E336" s="45"/>
      <c r="F336" s="68"/>
      <c r="G336" s="146"/>
    </row>
    <row r="337" spans="1:9" x14ac:dyDescent="0.2">
      <c r="A337" s="34" t="s">
        <v>83</v>
      </c>
      <c r="B337" s="167">
        <v>20</v>
      </c>
      <c r="C337" s="168"/>
      <c r="D337" s="169"/>
      <c r="E337" s="170">
        <v>20</v>
      </c>
      <c r="F337" s="199"/>
      <c r="G337" s="176"/>
    </row>
    <row r="338" spans="1:9" x14ac:dyDescent="0.2">
      <c r="A338" s="32" t="s">
        <v>135</v>
      </c>
      <c r="B338" s="88">
        <f>SUM(B339)</f>
        <v>0</v>
      </c>
      <c r="C338" s="106">
        <f t="shared" ref="C338:E338" si="2">SUM(C339)</f>
        <v>0</v>
      </c>
      <c r="D338" s="33"/>
      <c r="E338" s="45">
        <f t="shared" si="2"/>
        <v>0</v>
      </c>
      <c r="F338" s="68"/>
      <c r="G338" s="146"/>
    </row>
    <row r="339" spans="1:9" x14ac:dyDescent="0.2">
      <c r="A339" s="34" t="s">
        <v>83</v>
      </c>
      <c r="B339" s="167"/>
      <c r="C339" s="168"/>
      <c r="D339" s="169"/>
      <c r="E339" s="170"/>
      <c r="F339" s="199"/>
      <c r="G339" s="176"/>
    </row>
    <row r="340" spans="1:9" x14ac:dyDescent="0.2">
      <c r="A340" s="31" t="s">
        <v>47</v>
      </c>
      <c r="B340" s="93"/>
      <c r="C340" s="113"/>
      <c r="D340" s="57"/>
      <c r="E340" s="58"/>
      <c r="F340" s="65"/>
      <c r="G340" s="145"/>
    </row>
    <row r="341" spans="1:9" x14ac:dyDescent="0.2">
      <c r="A341" s="34" t="s">
        <v>86</v>
      </c>
      <c r="B341" s="187">
        <v>2250</v>
      </c>
      <c r="C341" s="188"/>
      <c r="D341" s="199"/>
      <c r="E341" s="200">
        <v>2250</v>
      </c>
      <c r="F341" s="199"/>
      <c r="G341" s="176"/>
      <c r="I341" s="16"/>
    </row>
    <row r="342" spans="1:9" x14ac:dyDescent="0.2">
      <c r="A342" s="32" t="s">
        <v>4</v>
      </c>
      <c r="B342" s="96"/>
      <c r="C342" s="116"/>
      <c r="D342" s="66"/>
      <c r="E342" s="67"/>
      <c r="F342" s="68"/>
      <c r="G342" s="146"/>
    </row>
    <row r="343" spans="1:9" x14ac:dyDescent="0.2">
      <c r="A343" s="30" t="s">
        <v>75</v>
      </c>
      <c r="B343" s="194">
        <v>500</v>
      </c>
      <c r="C343" s="195"/>
      <c r="D343" s="203"/>
      <c r="E343" s="204">
        <v>500</v>
      </c>
      <c r="F343" s="203"/>
      <c r="G343" s="173"/>
    </row>
    <row r="344" spans="1:9" x14ac:dyDescent="0.2">
      <c r="A344" s="120" t="s">
        <v>85</v>
      </c>
      <c r="B344" s="402"/>
      <c r="C344" s="249"/>
      <c r="D344" s="68"/>
      <c r="E344" s="250"/>
      <c r="F344" s="68"/>
      <c r="G344" s="146"/>
    </row>
    <row r="345" spans="1:9" x14ac:dyDescent="0.2">
      <c r="A345" s="31" t="s">
        <v>6</v>
      </c>
      <c r="B345" s="127">
        <f>SUM(B346)</f>
        <v>0</v>
      </c>
      <c r="C345" s="129"/>
      <c r="D345" s="129"/>
      <c r="E345" s="128">
        <f>SUM(E346)</f>
        <v>0</v>
      </c>
      <c r="F345" s="65"/>
      <c r="G345" s="145"/>
    </row>
    <row r="346" spans="1:9" x14ac:dyDescent="0.2">
      <c r="A346" s="34"/>
      <c r="B346" s="215"/>
      <c r="C346" s="216"/>
      <c r="D346" s="210"/>
      <c r="E346" s="217"/>
      <c r="F346" s="210"/>
      <c r="G346" s="211"/>
    </row>
    <row r="347" spans="1:9" x14ac:dyDescent="0.2">
      <c r="A347" s="32" t="s">
        <v>7</v>
      </c>
      <c r="B347" s="96"/>
      <c r="C347" s="116"/>
      <c r="D347" s="66"/>
      <c r="E347" s="67"/>
      <c r="F347" s="68"/>
      <c r="G347" s="146"/>
    </row>
    <row r="348" spans="1:9" x14ac:dyDescent="0.2">
      <c r="A348" s="34" t="s">
        <v>83</v>
      </c>
      <c r="B348" s="187">
        <v>50</v>
      </c>
      <c r="C348" s="188"/>
      <c r="D348" s="199"/>
      <c r="E348" s="200">
        <v>50</v>
      </c>
      <c r="F348" s="199"/>
      <c r="G348" s="176"/>
    </row>
    <row r="349" spans="1:9" x14ac:dyDescent="0.2">
      <c r="A349" s="31" t="s">
        <v>8</v>
      </c>
      <c r="B349" s="93"/>
      <c r="C349" s="113"/>
      <c r="D349" s="57"/>
      <c r="E349" s="58"/>
      <c r="F349" s="65"/>
      <c r="G349" s="145"/>
    </row>
    <row r="350" spans="1:9" x14ac:dyDescent="0.2">
      <c r="A350" s="34" t="s">
        <v>75</v>
      </c>
      <c r="B350" s="187">
        <v>200</v>
      </c>
      <c r="C350" s="188"/>
      <c r="D350" s="199"/>
      <c r="E350" s="200">
        <v>200</v>
      </c>
      <c r="F350" s="199"/>
      <c r="G350" s="176"/>
    </row>
    <row r="351" spans="1:9" x14ac:dyDescent="0.2">
      <c r="A351" s="31" t="s">
        <v>9</v>
      </c>
      <c r="B351" s="93"/>
      <c r="C351" s="113"/>
      <c r="D351" s="57"/>
      <c r="E351" s="58"/>
      <c r="F351" s="65"/>
      <c r="G351" s="145"/>
    </row>
    <row r="352" spans="1:9" x14ac:dyDescent="0.2">
      <c r="A352" s="34" t="s">
        <v>86</v>
      </c>
      <c r="B352" s="187">
        <v>500</v>
      </c>
      <c r="C352" s="188"/>
      <c r="D352" s="199"/>
      <c r="E352" s="200">
        <v>500</v>
      </c>
      <c r="F352" s="199"/>
      <c r="G352" s="176"/>
    </row>
    <row r="353" spans="1:7" x14ac:dyDescent="0.2">
      <c r="A353" s="31" t="s">
        <v>11</v>
      </c>
      <c r="B353" s="93"/>
      <c r="C353" s="113"/>
      <c r="D353" s="57"/>
      <c r="E353" s="130"/>
      <c r="F353" s="65"/>
      <c r="G353" s="145"/>
    </row>
    <row r="354" spans="1:7" x14ac:dyDescent="0.2">
      <c r="A354" s="30" t="s">
        <v>75</v>
      </c>
      <c r="B354" s="194">
        <v>1000</v>
      </c>
      <c r="C354" s="195"/>
      <c r="D354" s="203"/>
      <c r="E354" s="243">
        <v>1000</v>
      </c>
      <c r="F354" s="203"/>
      <c r="G354" s="173"/>
    </row>
    <row r="355" spans="1:7" x14ac:dyDescent="0.2">
      <c r="A355" s="122" t="s">
        <v>85</v>
      </c>
      <c r="B355" s="218"/>
      <c r="C355" s="219"/>
      <c r="D355" s="403"/>
      <c r="E355" s="200"/>
      <c r="F355" s="196"/>
      <c r="G355" s="198"/>
    </row>
    <row r="356" spans="1:7" s="52" customFormat="1" x14ac:dyDescent="0.2">
      <c r="A356" s="47" t="s">
        <v>12</v>
      </c>
      <c r="B356" s="97"/>
      <c r="C356" s="117"/>
      <c r="D356" s="131"/>
      <c r="E356" s="132"/>
      <c r="F356" s="69"/>
      <c r="G356" s="157"/>
    </row>
    <row r="357" spans="1:7" x14ac:dyDescent="0.2">
      <c r="A357" s="34" t="s">
        <v>86</v>
      </c>
      <c r="B357" s="187">
        <v>5250</v>
      </c>
      <c r="C357" s="188"/>
      <c r="D357" s="199"/>
      <c r="E357" s="214">
        <v>5250</v>
      </c>
      <c r="F357" s="199"/>
      <c r="G357" s="176"/>
    </row>
    <row r="358" spans="1:7" s="52" customFormat="1" x14ac:dyDescent="0.2">
      <c r="A358" s="32" t="s">
        <v>122</v>
      </c>
      <c r="B358" s="96">
        <f>SUM(B359)</f>
        <v>0</v>
      </c>
      <c r="C358" s="116"/>
      <c r="D358" s="382"/>
      <c r="E358" s="383">
        <f>SUM(E359)</f>
        <v>0</v>
      </c>
      <c r="F358" s="66"/>
      <c r="G358" s="384"/>
    </row>
    <row r="359" spans="1:7" x14ac:dyDescent="0.2">
      <c r="A359" s="120" t="s">
        <v>75</v>
      </c>
      <c r="B359" s="248"/>
      <c r="C359" s="249"/>
      <c r="D359" s="196"/>
      <c r="E359" s="250"/>
      <c r="F359" s="68"/>
      <c r="G359" s="146"/>
    </row>
    <row r="360" spans="1:7" x14ac:dyDescent="0.2">
      <c r="A360" s="47" t="s">
        <v>132</v>
      </c>
      <c r="B360" s="97">
        <f>SUM(B361:B361)</f>
        <v>0</v>
      </c>
      <c r="C360" s="117"/>
      <c r="D360" s="131"/>
      <c r="E360" s="132">
        <f>SUM(E361:E361)</f>
        <v>0</v>
      </c>
      <c r="F360" s="69"/>
      <c r="G360" s="157"/>
    </row>
    <row r="361" spans="1:7" x14ac:dyDescent="0.2">
      <c r="A361" s="34" t="s">
        <v>85</v>
      </c>
      <c r="B361" s="187"/>
      <c r="C361" s="188"/>
      <c r="D361" s="199"/>
      <c r="E361" s="214"/>
      <c r="F361" s="199"/>
      <c r="G361" s="176"/>
    </row>
    <row r="362" spans="1:7" x14ac:dyDescent="0.2">
      <c r="A362" s="31" t="s">
        <v>128</v>
      </c>
      <c r="B362" s="93"/>
      <c r="C362" s="113"/>
      <c r="D362" s="57"/>
      <c r="E362" s="58"/>
      <c r="F362" s="65"/>
      <c r="G362" s="145"/>
    </row>
    <row r="363" spans="1:7" x14ac:dyDescent="0.2">
      <c r="A363" s="34" t="s">
        <v>86</v>
      </c>
      <c r="B363" s="187">
        <v>100</v>
      </c>
      <c r="C363" s="188"/>
      <c r="D363" s="199"/>
      <c r="E363" s="200">
        <v>100</v>
      </c>
      <c r="F363" s="199"/>
      <c r="G363" s="176"/>
    </row>
    <row r="364" spans="1:7" x14ac:dyDescent="0.2">
      <c r="A364" s="31" t="s">
        <v>13</v>
      </c>
      <c r="B364" s="93"/>
      <c r="C364" s="113"/>
      <c r="D364" s="57"/>
      <c r="E364" s="58"/>
      <c r="F364" s="65"/>
      <c r="G364" s="145"/>
    </row>
    <row r="365" spans="1:7" x14ac:dyDescent="0.2">
      <c r="A365" s="34" t="s">
        <v>86</v>
      </c>
      <c r="B365" s="187">
        <v>500</v>
      </c>
      <c r="C365" s="188"/>
      <c r="D365" s="199"/>
      <c r="E365" s="200">
        <v>500</v>
      </c>
      <c r="F365" s="199"/>
      <c r="G365" s="176"/>
    </row>
    <row r="366" spans="1:7" x14ac:dyDescent="0.2">
      <c r="A366" s="272" t="s">
        <v>34</v>
      </c>
      <c r="B366" s="335"/>
      <c r="C366" s="336"/>
      <c r="D366" s="337"/>
      <c r="E366" s="338"/>
      <c r="F366" s="275"/>
      <c r="G366" s="302"/>
    </row>
    <row r="367" spans="1:7" x14ac:dyDescent="0.2">
      <c r="A367" s="47" t="s">
        <v>17</v>
      </c>
      <c r="B367" s="97"/>
      <c r="C367" s="117"/>
      <c r="D367" s="69"/>
      <c r="E367" s="70"/>
      <c r="F367" s="69"/>
      <c r="G367" s="157"/>
    </row>
    <row r="368" spans="1:7" x14ac:dyDescent="0.2">
      <c r="A368" s="34" t="s">
        <v>83</v>
      </c>
      <c r="B368" s="187">
        <v>50</v>
      </c>
      <c r="C368" s="188"/>
      <c r="D368" s="199"/>
      <c r="E368" s="200">
        <v>50</v>
      </c>
      <c r="F368" s="199"/>
      <c r="G368" s="176"/>
    </row>
    <row r="369" spans="1:8" x14ac:dyDescent="0.2">
      <c r="A369" s="47" t="s">
        <v>20</v>
      </c>
      <c r="B369" s="97"/>
      <c r="C369" s="117"/>
      <c r="D369" s="69"/>
      <c r="E369" s="70"/>
      <c r="F369" s="69"/>
      <c r="G369" s="157"/>
    </row>
    <row r="370" spans="1:8" x14ac:dyDescent="0.2">
      <c r="A370" s="34" t="s">
        <v>83</v>
      </c>
      <c r="B370" s="187">
        <v>50</v>
      </c>
      <c r="C370" s="188"/>
      <c r="D370" s="199"/>
      <c r="E370" s="200">
        <v>50</v>
      </c>
      <c r="F370" s="199"/>
      <c r="G370" s="176"/>
    </row>
    <row r="371" spans="1:8" x14ac:dyDescent="0.2">
      <c r="A371" s="47" t="s">
        <v>95</v>
      </c>
      <c r="B371" s="97"/>
      <c r="C371" s="117"/>
      <c r="D371" s="69"/>
      <c r="E371" s="70"/>
      <c r="F371" s="69"/>
      <c r="G371" s="157"/>
    </row>
    <row r="372" spans="1:8" x14ac:dyDescent="0.2">
      <c r="A372" s="34" t="s">
        <v>83</v>
      </c>
      <c r="B372" s="187">
        <v>50</v>
      </c>
      <c r="C372" s="188"/>
      <c r="D372" s="199"/>
      <c r="E372" s="200">
        <v>50</v>
      </c>
      <c r="F372" s="199"/>
      <c r="G372" s="176"/>
    </row>
    <row r="373" spans="1:8" x14ac:dyDescent="0.2">
      <c r="A373" s="31" t="s">
        <v>129</v>
      </c>
      <c r="B373" s="93"/>
      <c r="C373" s="113"/>
      <c r="D373" s="57"/>
      <c r="E373" s="58"/>
      <c r="F373" s="65"/>
      <c r="G373" s="145"/>
    </row>
    <row r="374" spans="1:8" x14ac:dyDescent="0.2">
      <c r="A374" s="34" t="s">
        <v>86</v>
      </c>
      <c r="B374" s="187">
        <v>100</v>
      </c>
      <c r="C374" s="188"/>
      <c r="D374" s="199"/>
      <c r="E374" s="200">
        <v>100</v>
      </c>
      <c r="F374" s="199"/>
      <c r="G374" s="176"/>
    </row>
    <row r="375" spans="1:8" x14ac:dyDescent="0.2">
      <c r="A375" s="31" t="s">
        <v>99</v>
      </c>
      <c r="B375" s="98"/>
      <c r="C375" s="113"/>
      <c r="D375" s="57"/>
      <c r="E375" s="58"/>
      <c r="F375" s="65"/>
      <c r="G375" s="193"/>
      <c r="H375" s="27"/>
    </row>
    <row r="376" spans="1:8" x14ac:dyDescent="0.2">
      <c r="A376" s="121" t="s">
        <v>86</v>
      </c>
      <c r="B376" s="220">
        <v>750</v>
      </c>
      <c r="C376" s="216"/>
      <c r="D376" s="210"/>
      <c r="E376" s="217"/>
      <c r="F376" s="210"/>
      <c r="G376" s="211">
        <v>1000</v>
      </c>
      <c r="H376" s="27"/>
    </row>
    <row r="377" spans="1:8" x14ac:dyDescent="0.2">
      <c r="A377" s="31" t="s">
        <v>100</v>
      </c>
      <c r="B377" s="98"/>
      <c r="C377" s="113"/>
      <c r="D377" s="57"/>
      <c r="E377" s="58"/>
      <c r="F377" s="65"/>
      <c r="G377" s="193"/>
      <c r="H377" s="27"/>
    </row>
    <row r="378" spans="1:8" x14ac:dyDescent="0.2">
      <c r="A378" s="121" t="s">
        <v>86</v>
      </c>
      <c r="B378" s="220">
        <v>1450</v>
      </c>
      <c r="C378" s="216"/>
      <c r="D378" s="210"/>
      <c r="E378" s="217"/>
      <c r="F378" s="210"/>
      <c r="G378" s="211">
        <v>2000</v>
      </c>
      <c r="H378" s="27"/>
    </row>
    <row r="379" spans="1:8" x14ac:dyDescent="0.2">
      <c r="A379" s="31" t="s">
        <v>101</v>
      </c>
      <c r="B379" s="98"/>
      <c r="C379" s="113"/>
      <c r="D379" s="57"/>
      <c r="E379" s="58"/>
      <c r="F379" s="65"/>
      <c r="G379" s="193"/>
      <c r="H379" s="27"/>
    </row>
    <row r="380" spans="1:8" x14ac:dyDescent="0.2">
      <c r="A380" s="121" t="s">
        <v>86</v>
      </c>
      <c r="B380" s="220">
        <v>300</v>
      </c>
      <c r="C380" s="216"/>
      <c r="D380" s="210"/>
      <c r="E380" s="217"/>
      <c r="F380" s="210"/>
      <c r="G380" s="211">
        <v>500</v>
      </c>
      <c r="H380" s="27"/>
    </row>
    <row r="381" spans="1:8" x14ac:dyDescent="0.2">
      <c r="A381" s="31" t="s">
        <v>102</v>
      </c>
      <c r="B381" s="98"/>
      <c r="C381" s="113"/>
      <c r="D381" s="57"/>
      <c r="E381" s="58"/>
      <c r="F381" s="65"/>
      <c r="G381" s="193"/>
      <c r="H381" s="27"/>
    </row>
    <row r="382" spans="1:8" x14ac:dyDescent="0.2">
      <c r="A382" s="121" t="s">
        <v>86</v>
      </c>
      <c r="B382" s="220">
        <v>500</v>
      </c>
      <c r="C382" s="216"/>
      <c r="D382" s="210"/>
      <c r="E382" s="217"/>
      <c r="F382" s="210"/>
      <c r="G382" s="211">
        <v>700</v>
      </c>
      <c r="H382" s="27"/>
    </row>
    <row r="383" spans="1:8" x14ac:dyDescent="0.2">
      <c r="A383" s="31" t="s">
        <v>5</v>
      </c>
      <c r="B383" s="93"/>
      <c r="C383" s="113"/>
      <c r="D383" s="57"/>
      <c r="E383" s="58"/>
      <c r="F383" s="65"/>
      <c r="G383" s="145"/>
      <c r="H383" s="27"/>
    </row>
    <row r="384" spans="1:8" x14ac:dyDescent="0.2">
      <c r="A384" s="120" t="s">
        <v>75</v>
      </c>
      <c r="B384" s="248">
        <v>500</v>
      </c>
      <c r="C384" s="249"/>
      <c r="D384" s="68"/>
      <c r="E384" s="385">
        <v>500</v>
      </c>
      <c r="F384" s="68"/>
      <c r="G384" s="146"/>
      <c r="H384" s="27"/>
    </row>
    <row r="385" spans="1:8" x14ac:dyDescent="0.2">
      <c r="A385" s="120" t="s">
        <v>79</v>
      </c>
      <c r="B385" s="248">
        <v>1000</v>
      </c>
      <c r="C385" s="249"/>
      <c r="D385" s="68"/>
      <c r="E385" s="385">
        <v>1000</v>
      </c>
      <c r="F385" s="68"/>
      <c r="G385" s="146"/>
      <c r="H385" s="27"/>
    </row>
    <row r="386" spans="1:8" x14ac:dyDescent="0.2">
      <c r="A386" s="30" t="s">
        <v>85</v>
      </c>
      <c r="B386" s="194"/>
      <c r="C386" s="195"/>
      <c r="D386" s="203"/>
      <c r="E386" s="204"/>
      <c r="F386" s="203"/>
      <c r="G386" s="173"/>
      <c r="H386" s="27"/>
    </row>
    <row r="387" spans="1:8" x14ac:dyDescent="0.2">
      <c r="A387" s="120" t="s">
        <v>83</v>
      </c>
      <c r="B387" s="248">
        <v>1000</v>
      </c>
      <c r="C387" s="249"/>
      <c r="D387" s="68"/>
      <c r="E387" s="385">
        <v>1000</v>
      </c>
      <c r="F387" s="68"/>
      <c r="G387" s="146"/>
      <c r="H387" s="27"/>
    </row>
    <row r="388" spans="1:8" x14ac:dyDescent="0.2">
      <c r="A388" s="31" t="s">
        <v>11</v>
      </c>
      <c r="B388" s="98"/>
      <c r="C388" s="118"/>
      <c r="D388" s="71"/>
      <c r="E388" s="72"/>
      <c r="F388" s="73"/>
      <c r="G388" s="158"/>
      <c r="H388" s="27"/>
    </row>
    <row r="389" spans="1:8" x14ac:dyDescent="0.2">
      <c r="A389" s="122" t="s">
        <v>75</v>
      </c>
      <c r="B389" s="434">
        <v>2000</v>
      </c>
      <c r="C389" s="435"/>
      <c r="D389" s="432"/>
      <c r="E389" s="436">
        <v>2000</v>
      </c>
      <c r="F389" s="432"/>
      <c r="G389" s="433"/>
      <c r="H389" s="27"/>
    </row>
    <row r="390" spans="1:8" x14ac:dyDescent="0.2">
      <c r="A390" s="38" t="s">
        <v>85</v>
      </c>
      <c r="B390" s="222">
        <v>300</v>
      </c>
      <c r="C390" s="223"/>
      <c r="D390" s="224"/>
      <c r="E390" s="225">
        <v>300</v>
      </c>
      <c r="F390" s="224"/>
      <c r="G390" s="226"/>
      <c r="H390" s="27"/>
    </row>
    <row r="391" spans="1:8" x14ac:dyDescent="0.2">
      <c r="A391" s="38" t="s">
        <v>83</v>
      </c>
      <c r="B391" s="222"/>
      <c r="C391" s="223"/>
      <c r="D391" s="224"/>
      <c r="E391" s="225"/>
      <c r="F391" s="224"/>
      <c r="G391" s="226"/>
      <c r="H391" s="27"/>
    </row>
    <row r="392" spans="1:8" x14ac:dyDescent="0.2">
      <c r="A392" s="34" t="s">
        <v>86</v>
      </c>
      <c r="B392" s="221">
        <v>3000</v>
      </c>
      <c r="C392" s="227"/>
      <c r="D392" s="228"/>
      <c r="E392" s="229">
        <v>3000</v>
      </c>
      <c r="F392" s="228"/>
      <c r="G392" s="230"/>
      <c r="H392" s="27"/>
    </row>
    <row r="393" spans="1:8" x14ac:dyDescent="0.2">
      <c r="A393" s="31" t="s">
        <v>12</v>
      </c>
      <c r="B393" s="93">
        <f>SUM(B394)</f>
        <v>0</v>
      </c>
      <c r="C393" s="113"/>
      <c r="D393" s="57"/>
      <c r="E393" s="58">
        <f>SUM(E394)</f>
        <v>0</v>
      </c>
      <c r="F393" s="65"/>
      <c r="G393" s="145"/>
      <c r="H393" s="27"/>
    </row>
    <row r="394" spans="1:8" ht="13.5" thickBot="1" x14ac:dyDescent="0.25">
      <c r="A394" s="34" t="s">
        <v>86</v>
      </c>
      <c r="B394" s="187"/>
      <c r="C394" s="188"/>
      <c r="D394" s="199"/>
      <c r="E394" s="200"/>
      <c r="F394" s="199"/>
      <c r="G394" s="176"/>
      <c r="H394" s="27"/>
    </row>
    <row r="395" spans="1:8" x14ac:dyDescent="0.2">
      <c r="A395" s="310" t="s">
        <v>33</v>
      </c>
      <c r="B395" s="361"/>
      <c r="C395" s="412"/>
      <c r="D395" s="362"/>
      <c r="E395" s="314"/>
      <c r="F395" s="362"/>
      <c r="G395" s="363"/>
      <c r="H395" s="27"/>
    </row>
    <row r="396" spans="1:8" x14ac:dyDescent="0.2">
      <c r="A396" s="31" t="s">
        <v>5</v>
      </c>
      <c r="B396" s="93"/>
      <c r="C396" s="113"/>
      <c r="D396" s="57"/>
      <c r="E396" s="58"/>
      <c r="F396" s="57"/>
      <c r="G396" s="193"/>
      <c r="H396" s="27"/>
    </row>
    <row r="397" spans="1:8" x14ac:dyDescent="0.2">
      <c r="A397" s="34" t="s">
        <v>75</v>
      </c>
      <c r="B397" s="187">
        <v>50</v>
      </c>
      <c r="C397" s="188"/>
      <c r="D397" s="199"/>
      <c r="E397" s="200">
        <v>50</v>
      </c>
      <c r="F397" s="199"/>
      <c r="G397" s="176"/>
      <c r="H397" s="27"/>
    </row>
    <row r="398" spans="1:8" x14ac:dyDescent="0.2">
      <c r="A398" s="31" t="s">
        <v>97</v>
      </c>
      <c r="B398" s="93"/>
      <c r="C398" s="108"/>
      <c r="D398" s="57"/>
      <c r="E398" s="130"/>
      <c r="F398" s="65"/>
      <c r="G398" s="145"/>
      <c r="H398" s="27"/>
    </row>
    <row r="399" spans="1:8" x14ac:dyDescent="0.2">
      <c r="A399" s="30" t="s">
        <v>75</v>
      </c>
      <c r="B399" s="194">
        <v>50</v>
      </c>
      <c r="C399" s="135"/>
      <c r="D399" s="203"/>
      <c r="E399" s="243">
        <v>50</v>
      </c>
      <c r="F399" s="203"/>
      <c r="G399" s="173"/>
      <c r="H399" s="27"/>
    </row>
    <row r="400" spans="1:8" ht="13.5" thickBot="1" x14ac:dyDescent="0.25">
      <c r="A400" s="122" t="s">
        <v>79</v>
      </c>
      <c r="B400" s="218"/>
      <c r="C400" s="219"/>
      <c r="D400" s="196"/>
      <c r="E400" s="401"/>
      <c r="F400" s="196"/>
      <c r="G400" s="198"/>
      <c r="H400" s="27"/>
    </row>
    <row r="401" spans="1:8" ht="13.5" thickBot="1" x14ac:dyDescent="0.25">
      <c r="A401" s="339" t="s">
        <v>14</v>
      </c>
      <c r="B401" s="354">
        <f>SUM(B395)</f>
        <v>0</v>
      </c>
      <c r="C401" s="355">
        <f>SUM(C395)</f>
        <v>0</v>
      </c>
      <c r="D401" s="356"/>
      <c r="E401" s="357">
        <f>SUM(E395)</f>
        <v>0</v>
      </c>
      <c r="F401" s="356"/>
      <c r="G401" s="358"/>
      <c r="H401" s="27"/>
    </row>
    <row r="402" spans="1:8" x14ac:dyDescent="0.2">
      <c r="A402" s="31" t="s">
        <v>117</v>
      </c>
      <c r="B402" s="93"/>
      <c r="C402" s="108"/>
      <c r="D402" s="57"/>
      <c r="E402" s="130"/>
      <c r="F402" s="65"/>
      <c r="G402" s="145"/>
    </row>
    <row r="403" spans="1:8" x14ac:dyDescent="0.2">
      <c r="A403" s="122" t="s">
        <v>86</v>
      </c>
      <c r="B403" s="218">
        <v>1500</v>
      </c>
      <c r="C403" s="219">
        <v>50</v>
      </c>
      <c r="D403" s="196"/>
      <c r="E403" s="401"/>
      <c r="F403" s="196"/>
      <c r="G403" s="198"/>
    </row>
    <row r="406" spans="1:8" x14ac:dyDescent="0.2">
      <c r="D406" s="16"/>
      <c r="E406" s="16"/>
      <c r="F406" s="16"/>
    </row>
    <row r="407" spans="1:8" x14ac:dyDescent="0.2">
      <c r="A407" s="82"/>
    </row>
    <row r="408" spans="1:8" s="27" customFormat="1" x14ac:dyDescent="0.2">
      <c r="A408" s="3"/>
      <c r="B408" s="16"/>
      <c r="C408" s="104"/>
      <c r="D408" s="5"/>
      <c r="E408" s="4"/>
      <c r="F408" s="5"/>
      <c r="G408" s="16"/>
      <c r="H408" s="2"/>
    </row>
    <row r="432" spans="1:8" s="27" customFormat="1" x14ac:dyDescent="0.2">
      <c r="A432" s="3"/>
      <c r="B432" s="16"/>
      <c r="C432" s="104"/>
      <c r="D432" s="5"/>
      <c r="E432" s="4"/>
      <c r="F432" s="5"/>
      <c r="G432" s="16"/>
      <c r="H432" s="2"/>
    </row>
    <row r="433" spans="1:8" s="27" customFormat="1" x14ac:dyDescent="0.2">
      <c r="A433" s="3"/>
      <c r="B433" s="16"/>
      <c r="C433" s="104"/>
      <c r="D433" s="5"/>
      <c r="E433" s="4"/>
      <c r="F433" s="5"/>
      <c r="G433" s="16"/>
      <c r="H433" s="2"/>
    </row>
    <row r="434" spans="1:8" s="27" customFormat="1" x14ac:dyDescent="0.2">
      <c r="A434" s="3"/>
      <c r="B434" s="16"/>
      <c r="C434" s="104"/>
      <c r="D434" s="5"/>
      <c r="E434" s="4"/>
      <c r="F434" s="5"/>
      <c r="G434" s="16"/>
      <c r="H434" s="2"/>
    </row>
    <row r="436" spans="1:8" x14ac:dyDescent="0.2">
      <c r="C436" s="16"/>
      <c r="D436" s="16"/>
      <c r="E436" s="16"/>
      <c r="F436" s="16"/>
    </row>
    <row r="437" spans="1:8" x14ac:dyDescent="0.2">
      <c r="C437" s="16"/>
      <c r="D437" s="16"/>
      <c r="E437" s="16"/>
      <c r="F43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2021-2022</vt:lpstr>
      <vt:lpstr>Sheet1</vt:lpstr>
      <vt:lpstr>'2021-2022'!Print_Titles</vt:lpstr>
    </vt:vector>
  </TitlesOfParts>
  <Company>NUG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Lyubomir Krastev</dc:creator>
  <cp:lastModifiedBy>Antonina S. Kostova</cp:lastModifiedBy>
  <cp:lastPrinted>2022-07-27T12:20:09Z</cp:lastPrinted>
  <dcterms:created xsi:type="dcterms:W3CDTF">2007-10-22T08:21:57Z</dcterms:created>
  <dcterms:modified xsi:type="dcterms:W3CDTF">2022-07-27T12:21:30Z</dcterms:modified>
</cp:coreProperties>
</file>