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activeTab="1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C14" i="2" l="1"/>
  <c r="C24" i="25" l="1"/>
  <c r="C23" i="25"/>
  <c r="C22" i="25"/>
  <c r="C12" i="25" l="1"/>
  <c r="C13" i="25"/>
  <c r="C14" i="25"/>
  <c r="C48" i="25"/>
  <c r="G68" i="25" l="1"/>
  <c r="F68" i="25"/>
  <c r="E68" i="25"/>
  <c r="D68" i="25"/>
  <c r="C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E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6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F26" i="19"/>
  <c r="E26" i="19"/>
  <c r="D26" i="19"/>
  <c r="C26" i="19"/>
  <c r="B26" i="19"/>
  <c r="G20" i="19"/>
  <c r="F20" i="19"/>
  <c r="E20" i="19"/>
  <c r="D20" i="19"/>
  <c r="C20" i="19"/>
  <c r="B20" i="19"/>
  <c r="G17" i="19"/>
  <c r="F17" i="19"/>
  <c r="E17" i="19"/>
  <c r="E16" i="19" s="1"/>
  <c r="E66" i="19" s="1"/>
  <c r="F35" i="2" s="1"/>
  <c r="D17" i="19"/>
  <c r="D16" i="19" s="1"/>
  <c r="C17" i="19"/>
  <c r="B17" i="19"/>
  <c r="G16" i="19"/>
  <c r="F16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E66" i="18" s="1"/>
  <c r="F33" i="2" s="1"/>
  <c r="D17" i="18"/>
  <c r="D16" i="18" s="1"/>
  <c r="C17" i="18"/>
  <c r="B17" i="18"/>
  <c r="G16" i="18"/>
  <c r="G66" i="18" s="1"/>
  <c r="H33" i="2" s="1"/>
  <c r="F16" i="18"/>
  <c r="F66" i="18" s="1"/>
  <c r="G33" i="2" s="1"/>
  <c r="C16" i="18"/>
  <c r="B16" i="18"/>
  <c r="G10" i="18"/>
  <c r="F10" i="18"/>
  <c r="E10" i="18"/>
  <c r="D10" i="18"/>
  <c r="C10" i="18"/>
  <c r="B10" i="18"/>
  <c r="G46" i="17"/>
  <c r="F46" i="17"/>
  <c r="E46" i="17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G66" i="17" s="1"/>
  <c r="H32" i="2" s="1"/>
  <c r="H31" i="2" s="1"/>
  <c r="F17" i="17"/>
  <c r="F16" i="17" s="1"/>
  <c r="F66" i="17" s="1"/>
  <c r="G32" i="2" s="1"/>
  <c r="G31" i="2" s="1"/>
  <c r="E17" i="17"/>
  <c r="D17" i="17"/>
  <c r="C17" i="17"/>
  <c r="B17" i="17"/>
  <c r="E16" i="17"/>
  <c r="G10" i="17"/>
  <c r="F10" i="17"/>
  <c r="E10" i="17"/>
  <c r="D10" i="17"/>
  <c r="C10" i="17"/>
  <c r="B10" i="17"/>
  <c r="G46" i="16"/>
  <c r="F46" i="16"/>
  <c r="E46" i="16"/>
  <c r="D46" i="16"/>
  <c r="C46" i="16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G16" i="16" s="1"/>
  <c r="G66" i="16" s="1"/>
  <c r="H29" i="2" s="1"/>
  <c r="H28" i="2" s="1"/>
  <c r="F17" i="16"/>
  <c r="F16" i="16" s="1"/>
  <c r="F66" i="16" s="1"/>
  <c r="G29" i="2" s="1"/>
  <c r="G28" i="2" s="1"/>
  <c r="E17" i="16"/>
  <c r="D17" i="16"/>
  <c r="C17" i="16"/>
  <c r="B17" i="16"/>
  <c r="E16" i="16"/>
  <c r="C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G66" i="15" s="1"/>
  <c r="H26" i="2" s="1"/>
  <c r="F17" i="15"/>
  <c r="F16" i="15" s="1"/>
  <c r="F66" i="15" s="1"/>
  <c r="G26" i="2" s="1"/>
  <c r="E17" i="15"/>
  <c r="D17" i="15"/>
  <c r="C17" i="15"/>
  <c r="C16" i="15" s="1"/>
  <c r="B17" i="15"/>
  <c r="B16" i="15" s="1"/>
  <c r="E16" i="15"/>
  <c r="E66" i="15" s="1"/>
  <c r="F26" i="2" s="1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E16" i="14" s="1"/>
  <c r="E66" i="14" s="1"/>
  <c r="F25" i="2" s="1"/>
  <c r="D17" i="14"/>
  <c r="C17" i="14"/>
  <c r="B17" i="14"/>
  <c r="G16" i="14"/>
  <c r="F16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E66" i="13" s="1"/>
  <c r="F24" i="2" s="1"/>
  <c r="D17" i="13"/>
  <c r="D16" i="13" s="1"/>
  <c r="C17" i="13"/>
  <c r="B17" i="13"/>
  <c r="G16" i="13"/>
  <c r="G66" i="13" s="1"/>
  <c r="H24" i="2" s="1"/>
  <c r="F16" i="13"/>
  <c r="F66" i="13" s="1"/>
  <c r="G24" i="2" s="1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G66" i="12" s="1"/>
  <c r="H23" i="2" s="1"/>
  <c r="F17" i="12"/>
  <c r="F16" i="12" s="1"/>
  <c r="F66" i="12" s="1"/>
  <c r="G23" i="2" s="1"/>
  <c r="E17" i="12"/>
  <c r="D17" i="12"/>
  <c r="C17" i="12"/>
  <c r="C16" i="12" s="1"/>
  <c r="B17" i="12"/>
  <c r="B16" i="12" s="1"/>
  <c r="E16" i="12"/>
  <c r="E66" i="12" s="1"/>
  <c r="F23" i="2" s="1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G66" i="10" s="1"/>
  <c r="H21" i="2" s="1"/>
  <c r="F17" i="10"/>
  <c r="F16" i="10" s="1"/>
  <c r="F66" i="10" s="1"/>
  <c r="G21" i="2" s="1"/>
  <c r="E17" i="10"/>
  <c r="D17" i="10"/>
  <c r="C17" i="10"/>
  <c r="B17" i="10"/>
  <c r="C16" i="10"/>
  <c r="B16" i="10"/>
  <c r="B66" i="10" s="1"/>
  <c r="C21" i="2" s="1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G66" i="9" s="1"/>
  <c r="H20" i="2" s="1"/>
  <c r="F17" i="9"/>
  <c r="F16" i="9" s="1"/>
  <c r="F66" i="9" s="1"/>
  <c r="G20" i="2" s="1"/>
  <c r="E17" i="9"/>
  <c r="D17" i="9"/>
  <c r="C17" i="9"/>
  <c r="C16" i="9" s="1"/>
  <c r="B17" i="9"/>
  <c r="B16" i="9" s="1"/>
  <c r="E16" i="9"/>
  <c r="E66" i="9" s="1"/>
  <c r="F20" i="2" s="1"/>
  <c r="D16" i="9"/>
  <c r="G10" i="9"/>
  <c r="F10" i="9"/>
  <c r="E10" i="9"/>
  <c r="D10" i="9"/>
  <c r="C10" i="9"/>
  <c r="B10" i="9"/>
  <c r="G46" i="8"/>
  <c r="F46" i="8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B16" i="8" s="1"/>
  <c r="G17" i="8"/>
  <c r="F17" i="8"/>
  <c r="E17" i="8"/>
  <c r="E16" i="8" s="1"/>
  <c r="E66" i="8" s="1"/>
  <c r="F19" i="2" s="1"/>
  <c r="D17" i="8"/>
  <c r="D16" i="8" s="1"/>
  <c r="C17" i="8"/>
  <c r="B17" i="8"/>
  <c r="G16" i="8"/>
  <c r="F16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B16" i="7" s="1"/>
  <c r="G17" i="7"/>
  <c r="F17" i="7"/>
  <c r="E17" i="7"/>
  <c r="E16" i="7" s="1"/>
  <c r="E66" i="7" s="1"/>
  <c r="F18" i="2" s="1"/>
  <c r="D17" i="7"/>
  <c r="C17" i="7"/>
  <c r="B17" i="7"/>
  <c r="G16" i="7"/>
  <c r="F16" i="7"/>
  <c r="G10" i="7"/>
  <c r="F10" i="7"/>
  <c r="E10" i="7"/>
  <c r="D10" i="7"/>
  <c r="C10" i="7"/>
  <c r="B10" i="7"/>
  <c r="G46" i="6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E16" i="6" s="1"/>
  <c r="D17" i="6"/>
  <c r="C17" i="6"/>
  <c r="B17" i="6"/>
  <c r="G16" i="6"/>
  <c r="G66" i="6" s="1"/>
  <c r="H17" i="2" s="1"/>
  <c r="F16" i="6"/>
  <c r="F66" i="6" s="1"/>
  <c r="G17" i="2" s="1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E66" i="5" s="1"/>
  <c r="F16" i="2" s="1"/>
  <c r="D20" i="5"/>
  <c r="C20" i="5"/>
  <c r="B20" i="5"/>
  <c r="G17" i="5"/>
  <c r="G16" i="5" s="1"/>
  <c r="G66" i="5" s="1"/>
  <c r="H16" i="2" s="1"/>
  <c r="F17" i="5"/>
  <c r="F16" i="5" s="1"/>
  <c r="F66" i="5" s="1"/>
  <c r="G16" i="2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C66" i="18" l="1"/>
  <c r="D33" i="2" s="1"/>
  <c r="C66" i="17"/>
  <c r="D32" i="2" s="1"/>
  <c r="D31" i="2" s="1"/>
  <c r="C66" i="16"/>
  <c r="D29" i="2" s="1"/>
  <c r="D28" i="2" s="1"/>
  <c r="B66" i="8"/>
  <c r="C19" i="2" s="1"/>
  <c r="C16" i="7"/>
  <c r="C66" i="7" s="1"/>
  <c r="D18" i="2" s="1"/>
  <c r="B66" i="7"/>
  <c r="C18" i="2" s="1"/>
  <c r="C16" i="6"/>
  <c r="C66" i="6"/>
  <c r="D17" i="2" s="1"/>
  <c r="D66" i="18"/>
  <c r="E33" i="2" s="1"/>
  <c r="D16" i="14"/>
  <c r="E66" i="6"/>
  <c r="F17" i="2" s="1"/>
  <c r="G66" i="7"/>
  <c r="H18" i="2" s="1"/>
  <c r="G66" i="8"/>
  <c r="H19" i="2" s="1"/>
  <c r="G66" i="14"/>
  <c r="H25" i="2" s="1"/>
  <c r="E66" i="16"/>
  <c r="F29" i="2" s="1"/>
  <c r="F28" i="2" s="1"/>
  <c r="E66" i="17"/>
  <c r="F32" i="2" s="1"/>
  <c r="F31" i="2" s="1"/>
  <c r="G66" i="19"/>
  <c r="H35" i="2" s="1"/>
  <c r="B16" i="6"/>
  <c r="B66" i="6" s="1"/>
  <c r="C17" i="2" s="1"/>
  <c r="D16" i="10"/>
  <c r="B16" i="14"/>
  <c r="D16" i="16"/>
  <c r="D16" i="17"/>
  <c r="D66" i="17" s="1"/>
  <c r="E32" i="2" s="1"/>
  <c r="E31" i="2" s="1"/>
  <c r="B16" i="19"/>
  <c r="B16" i="5"/>
  <c r="C16" i="8"/>
  <c r="C66" i="8" s="1"/>
  <c r="D19" i="2" s="1"/>
  <c r="E16" i="10"/>
  <c r="E66" i="10" s="1"/>
  <c r="F21" i="2" s="1"/>
  <c r="F66" i="7"/>
  <c r="G18" i="2" s="1"/>
  <c r="F66" i="8"/>
  <c r="G19" i="2" s="1"/>
  <c r="F66" i="14"/>
  <c r="G25" i="2" s="1"/>
  <c r="B16" i="16"/>
  <c r="B16" i="17"/>
  <c r="B66" i="17" s="1"/>
  <c r="C32" i="2" s="1"/>
  <c r="F66" i="19"/>
  <c r="G35" i="2" s="1"/>
  <c r="D66" i="19"/>
  <c r="E35" i="2" s="1"/>
  <c r="D66" i="16"/>
  <c r="E29" i="2" s="1"/>
  <c r="E28" i="2" s="1"/>
  <c r="D66" i="15"/>
  <c r="E26" i="2" s="1"/>
  <c r="D66" i="14"/>
  <c r="E25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6"/>
  <c r="C29" i="2" s="1"/>
  <c r="C28" i="2" s="1"/>
  <c r="B66" i="15"/>
  <c r="C26" i="2" s="1"/>
  <c r="B66" i="14"/>
  <c r="C25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66" i="25"/>
  <c r="F66" i="25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C31" i="2" l="1"/>
  <c r="G16" i="4"/>
  <c r="G66" i="4" s="1"/>
  <c r="H15" i="2" s="1"/>
  <c r="H14" i="2" s="1"/>
  <c r="H36" i="2" s="1"/>
  <c r="D66" i="25"/>
  <c r="D66" i="6"/>
  <c r="F66" i="4"/>
  <c r="G15" i="2" s="1"/>
  <c r="G14" i="2" s="1"/>
  <c r="G36" i="2" s="1"/>
  <c r="E66" i="4"/>
  <c r="F15" i="2" s="1"/>
  <c r="F14" i="2" s="1"/>
  <c r="F36" i="2" s="1"/>
  <c r="B66" i="4"/>
  <c r="C15" i="2" s="1"/>
  <c r="C36" i="2" s="1"/>
  <c r="C66" i="4"/>
  <c r="D15" i="2" s="1"/>
  <c r="D14" i="2" s="1"/>
  <c r="D36" i="2" s="1"/>
  <c r="D66" i="4"/>
  <c r="E15" i="2" s="1"/>
  <c r="E17" i="2" l="1"/>
  <c r="E14" i="2" l="1"/>
  <c r="E36" i="2" l="1"/>
</calcChain>
</file>

<file path=xl/sharedStrings.xml><?xml version="1.0" encoding="utf-8"?>
<sst xmlns="http://schemas.openxmlformats.org/spreadsheetml/2006/main" count="1152" uniqueCount="115">
  <si>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</si>
  <si>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</si>
  <si>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</si>
  <si>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</si>
  <si>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</si>
  <si>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</si>
  <si>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</si>
  <si>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</si>
  <si>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</si>
  <si>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</si>
  <si>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</si>
  <si>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</si>
  <si>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</si>
  <si>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</si>
  <si>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</si>
  <si>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</si>
  <si>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</si>
  <si>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</si>
  <si>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</si>
  <si>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</si>
  <si>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</si>
  <si>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</si>
  <si>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</si>
  <si>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</si>
  <si>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31 декември 2021 г.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</si>
  <si>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</si>
  <si>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</si>
  <si>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</si>
  <si>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</si>
  <si>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</si>
  <si>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</si>
  <si>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</si>
  <si>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</si>
  <si>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</si>
  <si>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</si>
  <si>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</si>
  <si>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водитее, възложена на „Напоителни системи“ ЕАД (§43-00), съгласно § 4а от ПЗР на закона за водите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</si>
  <si>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</si>
  <si>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</si>
  <si>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</si>
  <si>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</si>
  <si>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</si>
  <si>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</si>
  <si>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</si>
  <si>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</si>
  <si>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</si>
  <si>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</si>
  <si>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</si>
  <si>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</si>
  <si>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</si>
  <si>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</si>
  <si>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</si>
  <si>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</si>
  <si>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</si>
  <si>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</si>
  <si>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</si>
  <si>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</si>
  <si>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</si>
  <si>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</si>
  <si>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</si>
  <si>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</si>
  <si>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</si>
  <si>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</si>
  <si>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</si>
  <si>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</si>
  <si>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</si>
  <si>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</si>
  <si>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</si>
  <si>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</si>
  <si>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</si>
  <si>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</si>
  <si>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</si>
  <si>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</si>
  <si>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</si>
  <si>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</si>
  <si>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</si>
  <si>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</si>
  <si>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</si>
  <si>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</si>
  <si>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</si>
  <si>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</si>
  <si>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</si>
  <si>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</si>
  <si>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</si>
  <si>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</si>
  <si>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</si>
  <si>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</si>
  <si>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</si>
  <si>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</si>
  <si>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</si>
  <si>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</si>
  <si>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</si>
  <si>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</si>
  <si>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</si>
  <si>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</si>
  <si>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</si>
  <si>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</si>
  <si>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</si>
  <si>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</si>
  <si>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</si>
  <si>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</si>
  <si>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</si>
  <si>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</si>
  <si>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</si>
  <si>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на : Министерство на земеделието към 31.03.2022 г.</t>
  </si>
  <si>
    <t>към 31.03.2022 г.</t>
  </si>
  <si>
    <t>Закон 2022</t>
  </si>
  <si>
    <t>31 март 2022 г.</t>
  </si>
  <si>
    <t>30 юни 2022 г.</t>
  </si>
  <si>
    <t>30 септември 2022 г.</t>
  </si>
  <si>
    <t>31 декември 2022 г.</t>
  </si>
  <si>
    <t>Уточнен план 2022 г.</t>
  </si>
  <si>
    <t>* Класификационен код съгласно Решение № 52 на Министерския съвет от 2022 г.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</si>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</sst>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7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3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quotePrefix="1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 wrapText="1"/>
    </xf>
    <xf numFmtId="0" fontId="4" fillId="0" borderId="16" xfId="0" quotePrefix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N44"/>
  <sheetViews>
    <sheetView zoomScale="115" zoomScaleNormal="115" workbookViewId="0">
      <selection activeCell="J15" sqref="J15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6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2.6640625" style="1" bestFit="1" customWidth="1"/>
    <col min="11" max="11" width="12" style="1" bestFit="1" customWidth="1"/>
    <col min="12" max="16384" width="9.33203125" style="1"/>
  </cols>
  <sheetData>
    <row r="3" spans="1:14" ht="42" customHeight="1" x14ac:dyDescent="0.2">
      <c r="A3" s="67" t="s">
        <v>14</v>
      </c>
      <c r="B3" s="67"/>
      <c r="C3" s="67"/>
      <c r="D3" s="67"/>
      <c r="E3" s="67"/>
      <c r="F3" s="67"/>
      <c r="G3" s="67"/>
      <c r="H3" s="67"/>
    </row>
    <row r="4" spans="1:14" x14ac:dyDescent="0.2">
      <c r="A4" s="68" t="s">
        <v>104</v>
      </c>
      <c r="B4" s="68"/>
      <c r="C4" s="68"/>
      <c r="D4" s="68"/>
      <c r="E4" s="68"/>
      <c r="F4" s="68"/>
      <c r="G4" s="68"/>
      <c r="H4" s="68"/>
    </row>
    <row r="5" spans="1:14" x14ac:dyDescent="0.2">
      <c r="A5" s="69" t="s">
        <v>20</v>
      </c>
      <c r="B5" s="70"/>
      <c r="C5" s="70"/>
      <c r="D5" s="70"/>
      <c r="E5" s="70"/>
      <c r="F5" s="70"/>
      <c r="G5" s="70"/>
      <c r="H5" s="70"/>
    </row>
    <row r="6" spans="1:14" x14ac:dyDescent="0.2">
      <c r="A6" s="44"/>
    </row>
    <row r="7" spans="1:14" x14ac:dyDescent="0.2">
      <c r="A7" s="68" t="s">
        <v>22</v>
      </c>
      <c r="B7" s="68"/>
      <c r="C7" s="68"/>
      <c r="D7" s="68"/>
      <c r="E7" s="68"/>
      <c r="F7" s="68"/>
      <c r="G7" s="68"/>
      <c r="H7" s="68"/>
    </row>
    <row r="8" spans="1:14" x14ac:dyDescent="0.2">
      <c r="A8" s="68" t="s">
        <v>105</v>
      </c>
      <c r="B8" s="68"/>
      <c r="C8" s="68"/>
      <c r="D8" s="68"/>
      <c r="E8" s="68"/>
      <c r="F8" s="68"/>
      <c r="G8" s="68"/>
      <c r="H8" s="68"/>
    </row>
    <row r="9" spans="1:14" x14ac:dyDescent="0.2">
      <c r="A9" s="70" t="s">
        <v>21</v>
      </c>
      <c r="B9" s="70"/>
      <c r="C9" s="70"/>
      <c r="D9" s="70"/>
      <c r="E9" s="70"/>
      <c r="F9" s="70"/>
      <c r="G9" s="70"/>
      <c r="H9" s="70"/>
    </row>
    <row r="10" spans="1:14" ht="13.5" thickBot="1" x14ac:dyDescent="0.25">
      <c r="A10" s="25" t="s">
        <v>3</v>
      </c>
      <c r="H10" s="26" t="s">
        <v>3</v>
      </c>
      <c r="I10" s="10"/>
      <c r="J10" s="10"/>
      <c r="K10" s="10"/>
      <c r="L10" s="10"/>
      <c r="M10" s="10"/>
      <c r="N10" s="10"/>
    </row>
    <row r="11" spans="1:14" ht="12.75" customHeight="1" x14ac:dyDescent="0.2">
      <c r="A11" s="64" t="s">
        <v>15</v>
      </c>
      <c r="B11" s="64" t="s">
        <v>23</v>
      </c>
      <c r="C11" s="74" t="s">
        <v>106</v>
      </c>
      <c r="D11" s="71" t="s">
        <v>111</v>
      </c>
      <c r="E11" s="27" t="s">
        <v>4</v>
      </c>
      <c r="F11" s="27" t="s">
        <v>4</v>
      </c>
      <c r="G11" s="27" t="s">
        <v>4</v>
      </c>
      <c r="H11" s="27" t="s">
        <v>4</v>
      </c>
      <c r="I11" s="10"/>
      <c r="J11" s="10"/>
      <c r="K11" s="10"/>
      <c r="L11" s="10"/>
      <c r="M11" s="10"/>
      <c r="N11" s="10"/>
    </row>
    <row r="12" spans="1:14" x14ac:dyDescent="0.2">
      <c r="A12" s="65"/>
      <c r="B12" s="65"/>
      <c r="C12" s="75"/>
      <c r="D12" s="72"/>
      <c r="E12" s="28" t="s">
        <v>5</v>
      </c>
      <c r="F12" s="28" t="s">
        <v>5</v>
      </c>
      <c r="G12" s="28" t="s">
        <v>5</v>
      </c>
      <c r="H12" s="28" t="s">
        <v>5</v>
      </c>
      <c r="I12" s="10"/>
      <c r="J12" s="10"/>
      <c r="K12" s="10"/>
      <c r="L12" s="10"/>
      <c r="M12" s="10"/>
      <c r="N12" s="10"/>
    </row>
    <row r="13" spans="1:14" ht="26.25" thickBot="1" x14ac:dyDescent="0.25">
      <c r="A13" s="66"/>
      <c r="B13" s="66"/>
      <c r="C13" s="76"/>
      <c r="D13" s="73"/>
      <c r="E13" s="29" t="s">
        <v>107</v>
      </c>
      <c r="F13" s="30" t="s">
        <v>108</v>
      </c>
      <c r="G13" s="30" t="s">
        <v>109</v>
      </c>
      <c r="H13" s="30" t="s">
        <v>24</v>
      </c>
      <c r="I13" s="10"/>
      <c r="J13" s="10"/>
      <c r="K13" s="10"/>
      <c r="L13" s="10"/>
      <c r="M13" s="10"/>
      <c r="N13" s="10"/>
    </row>
    <row r="14" spans="1:14" ht="26.25" thickBot="1" x14ac:dyDescent="0.25">
      <c r="A14" s="31" t="s">
        <v>53</v>
      </c>
      <c r="B14" s="32" t="s">
        <v>52</v>
      </c>
      <c r="C14" s="47">
        <f>SUM(C15:C26)</f>
        <v>127738300</v>
      </c>
      <c r="D14" s="47">
        <f t="shared" ref="D14:H14" si="0">SUM(D15:D26)</f>
        <v>127738300</v>
      </c>
      <c r="E14" s="47">
        <f t="shared" si="0"/>
        <v>42630732</v>
      </c>
      <c r="F14" s="47">
        <f t="shared" si="0"/>
        <v>0</v>
      </c>
      <c r="G14" s="47">
        <f t="shared" si="0"/>
        <v>0</v>
      </c>
      <c r="H14" s="47">
        <f t="shared" si="0"/>
        <v>0</v>
      </c>
      <c r="I14" s="10"/>
      <c r="J14" s="57"/>
      <c r="K14" s="9"/>
      <c r="L14" s="10"/>
      <c r="M14" s="10"/>
      <c r="N14" s="10"/>
    </row>
    <row r="15" spans="1:14" ht="13.5" thickBot="1" x14ac:dyDescent="0.25">
      <c r="A15" s="33" t="s">
        <v>55</v>
      </c>
      <c r="B15" s="34" t="s">
        <v>54</v>
      </c>
      <c r="C15" s="48">
        <f>'1'!B66</f>
        <v>48528500</v>
      </c>
      <c r="D15" s="48">
        <f>'1'!C66</f>
        <v>48528500</v>
      </c>
      <c r="E15" s="48">
        <f>'1'!D66</f>
        <v>10528056</v>
      </c>
      <c r="F15" s="48">
        <f>'1'!E66</f>
        <v>0</v>
      </c>
      <c r="G15" s="48">
        <f>'1'!F66</f>
        <v>0</v>
      </c>
      <c r="H15" s="48">
        <f>'1'!G66</f>
        <v>0</v>
      </c>
      <c r="I15" s="10"/>
      <c r="J15" s="10"/>
      <c r="K15" s="9"/>
      <c r="L15" s="10"/>
      <c r="M15" s="10"/>
      <c r="N15" s="10"/>
    </row>
    <row r="16" spans="1:14" ht="26.25" thickBot="1" x14ac:dyDescent="0.25">
      <c r="A16" s="33" t="s">
        <v>56</v>
      </c>
      <c r="B16" s="34" t="s">
        <v>57</v>
      </c>
      <c r="C16" s="48">
        <f>'2'!B66</f>
        <v>79000</v>
      </c>
      <c r="D16" s="48">
        <f>'2'!C66</f>
        <v>79000</v>
      </c>
      <c r="E16" s="48">
        <f>'2'!D66</f>
        <v>24259</v>
      </c>
      <c r="F16" s="48">
        <f>'2'!E66</f>
        <v>0</v>
      </c>
      <c r="G16" s="48">
        <f>'2'!F66</f>
        <v>0</v>
      </c>
      <c r="H16" s="48">
        <f>'2'!G66</f>
        <v>0</v>
      </c>
      <c r="I16" s="10"/>
      <c r="J16" s="10"/>
      <c r="K16" s="9"/>
      <c r="L16" s="10"/>
      <c r="M16" s="10"/>
      <c r="N16" s="10"/>
    </row>
    <row r="17" spans="1:14" ht="13.5" thickBot="1" x14ac:dyDescent="0.25">
      <c r="A17" s="33" t="s">
        <v>58</v>
      </c>
      <c r="B17" s="34" t="s">
        <v>59</v>
      </c>
      <c r="C17" s="48">
        <f>'3'!B66</f>
        <v>30545900</v>
      </c>
      <c r="D17" s="48">
        <f>'3'!C66</f>
        <v>30545900</v>
      </c>
      <c r="E17" s="48">
        <f>'3'!D66</f>
        <v>8865663</v>
      </c>
      <c r="F17" s="48">
        <f>'3'!E66</f>
        <v>0</v>
      </c>
      <c r="G17" s="48">
        <f>'3'!F66</f>
        <v>0</v>
      </c>
      <c r="H17" s="48">
        <f>'3'!G66</f>
        <v>0</v>
      </c>
      <c r="I17" s="10"/>
      <c r="J17" s="10"/>
      <c r="K17" s="9"/>
      <c r="L17" s="10"/>
      <c r="M17" s="10"/>
      <c r="N17" s="10"/>
    </row>
    <row r="18" spans="1:14" ht="13.5" thickBot="1" x14ac:dyDescent="0.25">
      <c r="A18" s="33" t="s">
        <v>60</v>
      </c>
      <c r="B18" s="34" t="s">
        <v>61</v>
      </c>
      <c r="C18" s="48">
        <f>'4'!B66</f>
        <v>34145000</v>
      </c>
      <c r="D18" s="48">
        <f>'4'!C66</f>
        <v>34145000</v>
      </c>
      <c r="E18" s="48">
        <f>'4'!D66</f>
        <v>5223895</v>
      </c>
      <c r="F18" s="48">
        <f>'4'!E66</f>
        <v>0</v>
      </c>
      <c r="G18" s="48">
        <f>'4'!F66</f>
        <v>0</v>
      </c>
      <c r="H18" s="48">
        <f>'4'!G66</f>
        <v>0</v>
      </c>
      <c r="I18" s="10"/>
      <c r="J18" s="10"/>
      <c r="K18" s="9"/>
      <c r="L18" s="10"/>
      <c r="M18" s="10"/>
      <c r="N18" s="10"/>
    </row>
    <row r="19" spans="1:14" ht="13.5" thickBot="1" x14ac:dyDescent="0.25">
      <c r="A19" s="33" t="s">
        <v>62</v>
      </c>
      <c r="B19" s="34" t="s">
        <v>63</v>
      </c>
      <c r="C19" s="48">
        <f>'5'!B66</f>
        <v>3277200</v>
      </c>
      <c r="D19" s="48">
        <f>'5'!C66</f>
        <v>3277200</v>
      </c>
      <c r="E19" s="48">
        <f>'5'!D66</f>
        <v>807393</v>
      </c>
      <c r="F19" s="48">
        <f>'5'!E66</f>
        <v>0</v>
      </c>
      <c r="G19" s="48">
        <f>'5'!F66</f>
        <v>0</v>
      </c>
      <c r="H19" s="48">
        <f>'5'!G66</f>
        <v>0</v>
      </c>
      <c r="I19" s="10"/>
      <c r="J19" s="10"/>
      <c r="K19" s="9"/>
      <c r="L19" s="10"/>
      <c r="M19" s="10"/>
      <c r="N19" s="10"/>
    </row>
    <row r="20" spans="1:14" ht="26.25" thickBot="1" x14ac:dyDescent="0.25">
      <c r="A20" s="33" t="s">
        <v>64</v>
      </c>
      <c r="B20" s="34" t="s">
        <v>65</v>
      </c>
      <c r="C20" s="48">
        <f>'6'!B66</f>
        <v>2319600</v>
      </c>
      <c r="D20" s="48">
        <f>'6'!C66</f>
        <v>2319600</v>
      </c>
      <c r="E20" s="48">
        <f>'6'!D66</f>
        <v>436707</v>
      </c>
      <c r="F20" s="48">
        <f>'6'!E66</f>
        <v>0</v>
      </c>
      <c r="G20" s="48">
        <f>'6'!F66</f>
        <v>0</v>
      </c>
      <c r="H20" s="48">
        <f>'6'!G66</f>
        <v>0</v>
      </c>
      <c r="I20" s="10"/>
      <c r="J20" s="10"/>
      <c r="K20" s="9"/>
      <c r="L20" s="10"/>
      <c r="M20" s="10"/>
      <c r="N20" s="10"/>
    </row>
    <row r="21" spans="1:14" ht="26.25" thickBot="1" x14ac:dyDescent="0.25">
      <c r="A21" s="33" t="s">
        <v>66</v>
      </c>
      <c r="B21" s="34" t="s">
        <v>67</v>
      </c>
      <c r="C21" s="48">
        <f>'7'!B66</f>
        <v>1070000</v>
      </c>
      <c r="D21" s="48">
        <f>'7'!C66</f>
        <v>1070000</v>
      </c>
      <c r="E21" s="48">
        <f>'7'!D66</f>
        <v>182804</v>
      </c>
      <c r="F21" s="48">
        <f>'7'!E66</f>
        <v>0</v>
      </c>
      <c r="G21" s="48">
        <f>'7'!F66</f>
        <v>0</v>
      </c>
      <c r="H21" s="48">
        <f>'7'!G66</f>
        <v>0</v>
      </c>
      <c r="I21" s="10"/>
      <c r="J21" s="10"/>
      <c r="K21" s="9"/>
      <c r="L21" s="10"/>
      <c r="M21" s="10"/>
      <c r="N21" s="10"/>
    </row>
    <row r="22" spans="1:14" ht="13.5" thickBot="1" x14ac:dyDescent="0.25">
      <c r="A22" s="33" t="s">
        <v>68</v>
      </c>
      <c r="B22" s="34" t="s">
        <v>69</v>
      </c>
      <c r="C22" s="48">
        <f>'8'!B66</f>
        <v>0</v>
      </c>
      <c r="D22" s="48">
        <f>'8'!C66</f>
        <v>0</v>
      </c>
      <c r="E22" s="48">
        <f>'8'!D66</f>
        <v>0</v>
      </c>
      <c r="F22" s="48">
        <f>'8'!E66</f>
        <v>0</v>
      </c>
      <c r="G22" s="48">
        <f>'8'!F66</f>
        <v>0</v>
      </c>
      <c r="H22" s="48">
        <f>'8'!G66</f>
        <v>0</v>
      </c>
      <c r="I22" s="10"/>
      <c r="J22" s="10"/>
      <c r="K22" s="9"/>
      <c r="L22" s="10"/>
      <c r="M22" s="10"/>
      <c r="N22" s="10"/>
    </row>
    <row r="23" spans="1:14" ht="13.5" thickBot="1" x14ac:dyDescent="0.25">
      <c r="A23" s="33" t="s">
        <v>70</v>
      </c>
      <c r="B23" s="34" t="s">
        <v>71</v>
      </c>
      <c r="C23" s="48">
        <f>'9'!B66</f>
        <v>1225000</v>
      </c>
      <c r="D23" s="48">
        <f>'9'!C66</f>
        <v>1225000</v>
      </c>
      <c r="E23" s="48">
        <f>'9'!D66</f>
        <v>328400</v>
      </c>
      <c r="F23" s="48">
        <f>'9'!E66</f>
        <v>0</v>
      </c>
      <c r="G23" s="48">
        <f>'9'!F66</f>
        <v>0</v>
      </c>
      <c r="H23" s="48">
        <f>'9'!G66</f>
        <v>0</v>
      </c>
      <c r="I23" s="10"/>
      <c r="J23" s="10"/>
      <c r="K23" s="9"/>
      <c r="L23" s="10"/>
      <c r="M23" s="10"/>
      <c r="N23" s="10"/>
    </row>
    <row r="24" spans="1:14" ht="13.5" thickBot="1" x14ac:dyDescent="0.25">
      <c r="A24" s="33" t="s">
        <v>72</v>
      </c>
      <c r="B24" s="34" t="s">
        <v>73</v>
      </c>
      <c r="C24" s="48">
        <f>'10'!B66</f>
        <v>1096000</v>
      </c>
      <c r="D24" s="48">
        <f>'10'!C66</f>
        <v>1096000</v>
      </c>
      <c r="E24" s="48">
        <f>'10'!D66</f>
        <v>162850</v>
      </c>
      <c r="F24" s="48">
        <f>'10'!E66</f>
        <v>0</v>
      </c>
      <c r="G24" s="48">
        <f>'10'!F66</f>
        <v>0</v>
      </c>
      <c r="H24" s="48">
        <f>'10'!G66</f>
        <v>0</v>
      </c>
      <c r="I24" s="10"/>
      <c r="J24" s="10"/>
      <c r="K24" s="9"/>
      <c r="L24" s="10"/>
      <c r="M24" s="10"/>
      <c r="N24" s="10"/>
    </row>
    <row r="25" spans="1:14" ht="26.25" thickBot="1" x14ac:dyDescent="0.25">
      <c r="A25" s="33" t="s">
        <v>74</v>
      </c>
      <c r="B25" s="34" t="s">
        <v>75</v>
      </c>
      <c r="C25" s="48">
        <f>'11'!B66</f>
        <v>4514100</v>
      </c>
      <c r="D25" s="48">
        <f>'11'!C66</f>
        <v>4514100</v>
      </c>
      <c r="E25" s="48">
        <f>'11'!D66</f>
        <v>15962922</v>
      </c>
      <c r="F25" s="48">
        <f>'11'!E66</f>
        <v>0</v>
      </c>
      <c r="G25" s="48">
        <f>'11'!F66</f>
        <v>0</v>
      </c>
      <c r="H25" s="48">
        <f>'11'!G66</f>
        <v>0</v>
      </c>
      <c r="I25" s="10"/>
      <c r="J25" s="10"/>
      <c r="K25" s="9"/>
      <c r="L25" s="10"/>
      <c r="M25" s="10"/>
      <c r="N25" s="10"/>
    </row>
    <row r="26" spans="1:14" ht="26.25" thickBot="1" x14ac:dyDescent="0.25">
      <c r="A26" s="33" t="s">
        <v>76</v>
      </c>
      <c r="B26" s="34" t="s">
        <v>77</v>
      </c>
      <c r="C26" s="48">
        <f>'12'!B66</f>
        <v>938000</v>
      </c>
      <c r="D26" s="48">
        <f>'12'!C66</f>
        <v>938000</v>
      </c>
      <c r="E26" s="48">
        <f>'12'!D66</f>
        <v>107783</v>
      </c>
      <c r="F26" s="48">
        <f>'12'!E66</f>
        <v>0</v>
      </c>
      <c r="G26" s="48">
        <f>'12'!F66</f>
        <v>0</v>
      </c>
      <c r="H26" s="48">
        <f>'12'!G66</f>
        <v>0</v>
      </c>
      <c r="I26" s="10"/>
      <c r="J26" s="10"/>
      <c r="K26" s="9"/>
      <c r="L26" s="10"/>
      <c r="M26" s="10"/>
      <c r="N26" s="10"/>
    </row>
    <row r="27" spans="1:14" s="10" customFormat="1" ht="13.5" thickBot="1" x14ac:dyDescent="0.25">
      <c r="A27" s="35"/>
      <c r="B27" s="36"/>
      <c r="C27" s="49"/>
      <c r="D27" s="49"/>
      <c r="E27" s="49"/>
      <c r="F27" s="49"/>
      <c r="G27" s="49"/>
      <c r="H27" s="49"/>
      <c r="K27" s="9"/>
    </row>
    <row r="28" spans="1:14" ht="26.25" thickBot="1" x14ac:dyDescent="0.25">
      <c r="A28" s="31" t="s">
        <v>78</v>
      </c>
      <c r="B28" s="32" t="s">
        <v>79</v>
      </c>
      <c r="C28" s="47">
        <f>+C29</f>
        <v>6724200</v>
      </c>
      <c r="D28" s="47">
        <f t="shared" ref="D28:H28" si="1">+D29</f>
        <v>6724200</v>
      </c>
      <c r="E28" s="47">
        <f t="shared" si="1"/>
        <v>1440107</v>
      </c>
      <c r="F28" s="47">
        <f t="shared" si="1"/>
        <v>0</v>
      </c>
      <c r="G28" s="47">
        <f t="shared" si="1"/>
        <v>0</v>
      </c>
      <c r="H28" s="47">
        <f t="shared" si="1"/>
        <v>0</v>
      </c>
      <c r="I28" s="10"/>
      <c r="J28" s="10"/>
      <c r="K28" s="9"/>
      <c r="L28" s="10"/>
      <c r="M28" s="10"/>
      <c r="N28" s="10"/>
    </row>
    <row r="29" spans="1:14" ht="13.5" thickBot="1" x14ac:dyDescent="0.25">
      <c r="A29" s="33" t="s">
        <v>80</v>
      </c>
      <c r="B29" s="34" t="s">
        <v>81</v>
      </c>
      <c r="C29" s="48">
        <f>'13'!B66</f>
        <v>6724200</v>
      </c>
      <c r="D29" s="48">
        <f>'13'!C66</f>
        <v>6724200</v>
      </c>
      <c r="E29" s="48">
        <f>'13'!D66</f>
        <v>1440107</v>
      </c>
      <c r="F29" s="48">
        <f>'13'!E66</f>
        <v>0</v>
      </c>
      <c r="G29" s="48">
        <f>'13'!F66</f>
        <v>0</v>
      </c>
      <c r="H29" s="48">
        <f>'13'!G66</f>
        <v>0</v>
      </c>
      <c r="I29" s="10"/>
      <c r="J29" s="10"/>
      <c r="K29" s="9"/>
      <c r="L29" s="10"/>
      <c r="M29" s="10"/>
      <c r="N29" s="10"/>
    </row>
    <row r="30" spans="1:14" s="10" customFormat="1" ht="13.5" thickBot="1" x14ac:dyDescent="0.25">
      <c r="A30" s="37"/>
      <c r="B30" s="38"/>
      <c r="C30" s="49"/>
      <c r="D30" s="49"/>
      <c r="E30" s="49"/>
      <c r="F30" s="49"/>
      <c r="G30" s="49"/>
      <c r="H30" s="49"/>
      <c r="K30" s="9"/>
    </row>
    <row r="31" spans="1:14" ht="26.25" thickBot="1" x14ac:dyDescent="0.25">
      <c r="A31" s="31" t="s">
        <v>82</v>
      </c>
      <c r="B31" s="32" t="s">
        <v>83</v>
      </c>
      <c r="C31" s="47">
        <f>+C32+C33</f>
        <v>607100</v>
      </c>
      <c r="D31" s="47">
        <f t="shared" ref="D31:H31" si="2">+D32+D33</f>
        <v>607100</v>
      </c>
      <c r="E31" s="47">
        <f t="shared" si="2"/>
        <v>7218199</v>
      </c>
      <c r="F31" s="47">
        <f t="shared" si="2"/>
        <v>0</v>
      </c>
      <c r="G31" s="47">
        <f t="shared" si="2"/>
        <v>0</v>
      </c>
      <c r="H31" s="47">
        <f t="shared" si="2"/>
        <v>0</v>
      </c>
      <c r="I31" s="10"/>
      <c r="J31" s="57"/>
      <c r="K31" s="9"/>
      <c r="L31" s="10"/>
      <c r="M31" s="10"/>
      <c r="N31" s="10"/>
    </row>
    <row r="32" spans="1:14" ht="26.25" thickBot="1" x14ac:dyDescent="0.25">
      <c r="A32" s="33" t="s">
        <v>84</v>
      </c>
      <c r="B32" s="34" t="s">
        <v>85</v>
      </c>
      <c r="C32" s="48">
        <f>'14'!B66</f>
        <v>607100</v>
      </c>
      <c r="D32" s="48">
        <f>'14'!C66</f>
        <v>607100</v>
      </c>
      <c r="E32" s="48">
        <f>'14'!D66</f>
        <v>5988543</v>
      </c>
      <c r="F32" s="48">
        <f>'14'!E66</f>
        <v>0</v>
      </c>
      <c r="G32" s="48">
        <f>'14'!F66</f>
        <v>0</v>
      </c>
      <c r="H32" s="48">
        <f>'14'!G66</f>
        <v>0</v>
      </c>
      <c r="I32" s="10"/>
      <c r="J32" s="10"/>
      <c r="K32" s="9"/>
      <c r="L32" s="10"/>
      <c r="M32" s="10"/>
      <c r="N32" s="10"/>
    </row>
    <row r="33" spans="1:14" ht="26.25" thickBot="1" x14ac:dyDescent="0.25">
      <c r="A33" s="33" t="s">
        <v>86</v>
      </c>
      <c r="B33" s="34" t="s">
        <v>87</v>
      </c>
      <c r="C33" s="48">
        <f>'15'!B66</f>
        <v>0</v>
      </c>
      <c r="D33" s="48">
        <f>'15'!C66</f>
        <v>0</v>
      </c>
      <c r="E33" s="48">
        <f>'15'!D66</f>
        <v>1229656</v>
      </c>
      <c r="F33" s="48">
        <f>'15'!E66</f>
        <v>0</v>
      </c>
      <c r="G33" s="48">
        <f>'15'!F66</f>
        <v>0</v>
      </c>
      <c r="H33" s="48">
        <f>'15'!G66</f>
        <v>0</v>
      </c>
      <c r="I33" s="10"/>
      <c r="J33" s="10"/>
      <c r="K33" s="9"/>
      <c r="L33" s="10"/>
      <c r="M33" s="10"/>
      <c r="N33" s="10"/>
    </row>
    <row r="34" spans="1:14" ht="13.5" thickBot="1" x14ac:dyDescent="0.25">
      <c r="A34" s="39"/>
      <c r="B34" s="40"/>
      <c r="C34" s="48"/>
      <c r="D34" s="48"/>
      <c r="E34" s="48"/>
      <c r="F34" s="48"/>
      <c r="G34" s="48"/>
      <c r="H34" s="48"/>
      <c r="I34" s="10"/>
      <c r="J34" s="10"/>
      <c r="K34" s="9"/>
      <c r="L34" s="10"/>
      <c r="M34" s="10"/>
      <c r="N34" s="10"/>
    </row>
    <row r="35" spans="1:14" ht="13.5" thickBot="1" x14ac:dyDescent="0.25">
      <c r="A35" s="31" t="s">
        <v>88</v>
      </c>
      <c r="B35" s="32" t="s">
        <v>16</v>
      </c>
      <c r="C35" s="50">
        <f>'16'!B66</f>
        <v>18313300</v>
      </c>
      <c r="D35" s="50">
        <f>'16'!C66</f>
        <v>18313300</v>
      </c>
      <c r="E35" s="50">
        <f>'16'!D66</f>
        <v>4396034</v>
      </c>
      <c r="F35" s="50">
        <f>'16'!E66</f>
        <v>0</v>
      </c>
      <c r="G35" s="50">
        <f>'16'!F66</f>
        <v>0</v>
      </c>
      <c r="H35" s="50">
        <f>'16'!G66</f>
        <v>0</v>
      </c>
      <c r="I35" s="10"/>
      <c r="J35" s="10"/>
      <c r="K35" s="9"/>
      <c r="L35" s="10"/>
      <c r="M35" s="10"/>
      <c r="N35" s="10"/>
    </row>
    <row r="36" spans="1:14" ht="13.5" thickBot="1" x14ac:dyDescent="0.25">
      <c r="A36" s="41"/>
      <c r="B36" s="42" t="s">
        <v>17</v>
      </c>
      <c r="C36" s="51">
        <f>+C14+C28+C31+C35</f>
        <v>153382900</v>
      </c>
      <c r="D36" s="51">
        <f t="shared" ref="D36:H36" si="3">+D14+D28+D31+D35</f>
        <v>153382900</v>
      </c>
      <c r="E36" s="51">
        <f t="shared" si="3"/>
        <v>55685072</v>
      </c>
      <c r="F36" s="51">
        <f t="shared" si="3"/>
        <v>0</v>
      </c>
      <c r="G36" s="51">
        <f t="shared" si="3"/>
        <v>0</v>
      </c>
      <c r="H36" s="51">
        <f t="shared" si="3"/>
        <v>0</v>
      </c>
      <c r="I36" s="10"/>
      <c r="J36" s="10"/>
      <c r="K36" s="9"/>
      <c r="L36" s="10"/>
      <c r="M36" s="10"/>
      <c r="N36" s="10"/>
    </row>
    <row r="37" spans="1:14" x14ac:dyDescent="0.2">
      <c r="A37" s="45"/>
      <c r="I37" s="10"/>
      <c r="J37" s="10"/>
      <c r="K37" s="9"/>
      <c r="L37" s="10"/>
      <c r="M37" s="10"/>
      <c r="N37" s="10"/>
    </row>
    <row r="38" spans="1:14" ht="12.75" customHeight="1" x14ac:dyDescent="0.2">
      <c r="A38" s="63" t="s">
        <v>112</v>
      </c>
      <c r="B38" s="63"/>
      <c r="C38" s="63"/>
      <c r="D38" s="63"/>
      <c r="E38" s="63"/>
      <c r="F38" s="63"/>
      <c r="G38" s="63"/>
      <c r="H38" s="63"/>
      <c r="I38" s="10"/>
      <c r="J38" s="10"/>
      <c r="K38" s="9"/>
      <c r="L38" s="10"/>
      <c r="M38" s="10"/>
      <c r="N38" s="10"/>
    </row>
    <row r="39" spans="1:14" s="43" customFormat="1" ht="24.75" customHeight="1" x14ac:dyDescent="0.2">
      <c r="A39" s="59"/>
      <c r="B39" s="59"/>
      <c r="C39" s="60"/>
      <c r="D39" s="59"/>
      <c r="E39" s="59"/>
      <c r="F39" s="59"/>
      <c r="G39" s="59"/>
      <c r="H39" s="59"/>
      <c r="I39" s="58"/>
      <c r="J39" s="58"/>
      <c r="K39" s="58"/>
      <c r="L39" s="58"/>
      <c r="M39" s="58"/>
      <c r="N39" s="58"/>
    </row>
    <row r="40" spans="1:14" ht="24" customHeight="1" x14ac:dyDescent="0.2">
      <c r="A40" s="59"/>
      <c r="B40" s="59"/>
      <c r="C40" s="60"/>
      <c r="D40" s="59"/>
      <c r="E40" s="59"/>
      <c r="F40" s="59"/>
      <c r="G40" s="59"/>
      <c r="H40" s="59"/>
      <c r="I40" s="10"/>
      <c r="J40" s="10"/>
      <c r="K40" s="10"/>
      <c r="L40" s="10"/>
      <c r="M40" s="10"/>
      <c r="N40" s="10"/>
    </row>
    <row r="41" spans="1:14" x14ac:dyDescent="0.2">
      <c r="A41" s="10"/>
      <c r="B41" s="10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2">
      <c r="A42" s="10"/>
      <c r="B42" s="10"/>
      <c r="C42" s="9"/>
      <c r="D42" s="10"/>
      <c r="E42" s="10"/>
      <c r="F42" s="10"/>
      <c r="G42" s="10"/>
      <c r="H42" s="10"/>
      <c r="I42" s="10"/>
      <c r="J42" s="10"/>
    </row>
    <row r="43" spans="1:14" x14ac:dyDescent="0.2">
      <c r="A43" s="10"/>
      <c r="B43" s="10"/>
      <c r="C43" s="9"/>
      <c r="D43" s="10"/>
      <c r="E43" s="10"/>
      <c r="F43" s="10"/>
      <c r="G43" s="10"/>
      <c r="H43" s="10"/>
      <c r="I43" s="10"/>
      <c r="J43" s="10"/>
    </row>
    <row r="44" spans="1:14" x14ac:dyDescent="0.2">
      <c r="A44" s="10"/>
      <c r="B44" s="10"/>
      <c r="C44" s="9"/>
      <c r="D44" s="10"/>
      <c r="E44" s="10"/>
      <c r="F44" s="10"/>
      <c r="G44" s="10"/>
      <c r="H44" s="10"/>
      <c r="I44" s="10"/>
      <c r="J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topLeftCell="A55" zoomScaleNormal="100" zoomScaleSheetLayoutView="100" workbookViewId="0">
      <selection activeCell="A62" sqref="A6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7" x14ac:dyDescent="0.2">
      <c r="A3" s="67" t="s">
        <v>0</v>
      </c>
      <c r="B3" s="67"/>
      <c r="C3" s="67"/>
      <c r="D3" s="67"/>
      <c r="E3" s="67"/>
      <c r="F3" s="67"/>
      <c r="G3" s="67"/>
    </row>
    <row r="4" spans="1:7" x14ac:dyDescent="0.2">
      <c r="A4" s="68" t="s">
        <v>105</v>
      </c>
      <c r="B4" s="68"/>
      <c r="C4" s="68"/>
      <c r="D4" s="68"/>
      <c r="E4" s="68"/>
      <c r="F4" s="68"/>
      <c r="G4" s="68"/>
    </row>
    <row r="5" spans="1:7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7" ht="13.5" thickBot="1" x14ac:dyDescent="0.25">
      <c r="A6" s="87" t="s">
        <v>95</v>
      </c>
      <c r="B6" s="88"/>
      <c r="C6" s="88"/>
      <c r="D6" s="88"/>
      <c r="E6" s="88"/>
      <c r="F6" s="88"/>
      <c r="G6" s="89"/>
    </row>
    <row r="7" spans="1:7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7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7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7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/>
      <c r="C12" s="20"/>
      <c r="D12" s="20"/>
      <c r="E12" s="20"/>
      <c r="F12" s="20"/>
      <c r="G12" s="20"/>
    </row>
    <row r="13" spans="1:7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7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9" zoomScaleNormal="100" zoomScaleSheetLayoutView="100" workbookViewId="0">
      <selection activeCell="D71" sqref="D71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96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1225000</v>
      </c>
      <c r="C10" s="19">
        <f t="shared" ref="C10:G10" si="0">+C12+C13+C14</f>
        <v>1225000</v>
      </c>
      <c r="D10" s="19">
        <f t="shared" si="0"/>
        <v>328400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1085000</v>
      </c>
      <c r="C12" s="20">
        <v>1085000</v>
      </c>
      <c r="D12" s="20">
        <v>318435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140000</v>
      </c>
      <c r="C13" s="20">
        <v>140000</v>
      </c>
      <c r="D13" s="20">
        <v>9965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1225000</v>
      </c>
      <c r="C66" s="19">
        <f t="shared" si="9"/>
        <v>1225000</v>
      </c>
      <c r="D66" s="19">
        <f t="shared" si="9"/>
        <v>328400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70</v>
      </c>
      <c r="C68" s="23">
        <v>70</v>
      </c>
      <c r="D68" s="23">
        <v>53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9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97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1096000</v>
      </c>
      <c r="C10" s="19">
        <f t="shared" ref="C10:G10" si="0">+C12+C13+C14</f>
        <v>1096000</v>
      </c>
      <c r="D10" s="19">
        <f t="shared" si="0"/>
        <v>162850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576000</v>
      </c>
      <c r="C12" s="20">
        <v>576000</v>
      </c>
      <c r="D12" s="20">
        <v>133407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520000</v>
      </c>
      <c r="C13" s="20">
        <v>520000</v>
      </c>
      <c r="D13" s="20">
        <v>29443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1096000</v>
      </c>
      <c r="C66" s="19">
        <f t="shared" si="9"/>
        <v>1096000</v>
      </c>
      <c r="D66" s="19">
        <f t="shared" si="9"/>
        <v>162850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25</v>
      </c>
      <c r="C68" s="23">
        <v>25</v>
      </c>
      <c r="D68" s="23">
        <v>21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3" zoomScaleNormal="100" zoomScaleSheetLayoutView="100" workbookViewId="0">
      <selection activeCell="J66" sqref="J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67" t="s">
        <v>0</v>
      </c>
      <c r="B3" s="67"/>
      <c r="C3" s="67"/>
      <c r="D3" s="67"/>
      <c r="E3" s="67"/>
      <c r="F3" s="67"/>
      <c r="G3" s="67"/>
    </row>
    <row r="4" spans="1:12" x14ac:dyDescent="0.2">
      <c r="A4" s="68" t="s">
        <v>105</v>
      </c>
      <c r="B4" s="68"/>
      <c r="C4" s="68"/>
      <c r="D4" s="68"/>
      <c r="E4" s="68"/>
      <c r="F4" s="68"/>
      <c r="G4" s="68"/>
    </row>
    <row r="5" spans="1:12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2" ht="13.5" thickBot="1" x14ac:dyDescent="0.25">
      <c r="A6" s="87" t="s">
        <v>98</v>
      </c>
      <c r="B6" s="88"/>
      <c r="C6" s="88"/>
      <c r="D6" s="88"/>
      <c r="E6" s="88"/>
      <c r="F6" s="88"/>
      <c r="G6" s="89"/>
    </row>
    <row r="7" spans="1:12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2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2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2" ht="13.5" thickBot="1" x14ac:dyDescent="0.25">
      <c r="A10" s="4" t="s">
        <v>6</v>
      </c>
      <c r="B10" s="19">
        <f>+B12+B13+B14</f>
        <v>4514100</v>
      </c>
      <c r="C10" s="19">
        <f t="shared" ref="C10:G10" si="0">+C12+C13+C14</f>
        <v>4514100</v>
      </c>
      <c r="D10" s="19">
        <f t="shared" si="0"/>
        <v>15920490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L10" s="55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2" ht="13.5" thickBot="1" x14ac:dyDescent="0.25">
      <c r="A12" s="6" t="s">
        <v>8</v>
      </c>
      <c r="B12" s="20">
        <v>2729000</v>
      </c>
      <c r="C12" s="20">
        <v>2729000</v>
      </c>
      <c r="D12" s="20">
        <v>12857272</v>
      </c>
      <c r="E12" s="20"/>
      <c r="F12" s="20"/>
      <c r="G12" s="20"/>
      <c r="L12" s="55"/>
    </row>
    <row r="13" spans="1:12" ht="13.5" thickBot="1" x14ac:dyDescent="0.25">
      <c r="A13" s="6" t="s">
        <v>9</v>
      </c>
      <c r="B13" s="20">
        <v>1785100</v>
      </c>
      <c r="C13" s="20">
        <v>1785100</v>
      </c>
      <c r="D13" s="20">
        <v>3063218</v>
      </c>
      <c r="E13" s="20"/>
      <c r="F13" s="20"/>
      <c r="G13" s="20"/>
      <c r="I13" s="10"/>
      <c r="J13" s="10"/>
      <c r="L13" s="55"/>
    </row>
    <row r="14" spans="1:12" ht="13.5" thickBot="1" x14ac:dyDescent="0.25">
      <c r="A14" s="6" t="s">
        <v>10</v>
      </c>
      <c r="B14" s="20"/>
      <c r="C14" s="20"/>
      <c r="D14" s="20"/>
      <c r="E14" s="20"/>
      <c r="F14" s="20"/>
      <c r="G14" s="20"/>
      <c r="L14" s="55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L15" s="55"/>
    </row>
    <row r="16" spans="1:12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42432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L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L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42432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L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5"/>
    </row>
    <row r="22" spans="1:18" ht="57.75" customHeight="1" thickBot="1" x14ac:dyDescent="0.25">
      <c r="A22" s="8" t="s">
        <v>26</v>
      </c>
      <c r="B22" s="20"/>
      <c r="C22" s="20"/>
      <c r="D22" s="20">
        <v>42432</v>
      </c>
      <c r="E22" s="20"/>
      <c r="F22" s="20"/>
      <c r="G22" s="20"/>
      <c r="L22" s="55"/>
    </row>
    <row r="23" spans="1:18" ht="64.5" thickBot="1" x14ac:dyDescent="0.25">
      <c r="A23" s="8" t="s">
        <v>37</v>
      </c>
      <c r="B23" s="20"/>
      <c r="C23" s="54"/>
      <c r="D23" s="54"/>
      <c r="E23" s="20"/>
      <c r="F23" s="20"/>
      <c r="G23" s="20"/>
      <c r="L23" s="55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  <c r="L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5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4514100</v>
      </c>
      <c r="C66" s="19">
        <f t="shared" si="9"/>
        <v>4514100</v>
      </c>
      <c r="D66" s="19">
        <f t="shared" si="9"/>
        <v>15962922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79</v>
      </c>
      <c r="C68" s="23">
        <v>79</v>
      </c>
      <c r="D68" s="23">
        <v>2344</v>
      </c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99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938000</v>
      </c>
      <c r="C10" s="19">
        <f t="shared" ref="C10:G10" si="0">+C12+C13+C14</f>
        <v>938000</v>
      </c>
      <c r="D10" s="19">
        <f t="shared" si="0"/>
        <v>107783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413000</v>
      </c>
      <c r="C12" s="20">
        <v>413000</v>
      </c>
      <c r="D12" s="20">
        <v>107783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525000</v>
      </c>
      <c r="C13" s="20">
        <v>525000</v>
      </c>
      <c r="D13" s="20"/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938000</v>
      </c>
      <c r="C66" s="19">
        <f t="shared" si="9"/>
        <v>938000</v>
      </c>
      <c r="D66" s="19">
        <f t="shared" si="9"/>
        <v>107783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43</v>
      </c>
      <c r="C68" s="23">
        <v>43</v>
      </c>
      <c r="D68" s="23">
        <v>41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3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100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6693200</v>
      </c>
      <c r="C10" s="19">
        <f t="shared" ref="C10:G10" si="0">+C12+C13+C14</f>
        <v>6693200</v>
      </c>
      <c r="D10" s="19">
        <f t="shared" si="0"/>
        <v>1440107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4658000</v>
      </c>
      <c r="C12" s="20">
        <v>4658000</v>
      </c>
      <c r="D12" s="20">
        <v>1163159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1735200</v>
      </c>
      <c r="C13" s="20">
        <v>1735200</v>
      </c>
      <c r="D13" s="20">
        <v>276448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>
        <v>300000</v>
      </c>
      <c r="C14" s="20">
        <v>300000</v>
      </c>
      <c r="D14" s="20">
        <v>500</v>
      </c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31000</v>
      </c>
      <c r="C16" s="19">
        <f t="shared" ref="C16:G16" si="1">+C17+C20+C26+C29+C32+C39+C46</f>
        <v>31000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31000</v>
      </c>
      <c r="C46" s="21">
        <f t="shared" ref="C46:G46" si="8">SUM(C48:C65)</f>
        <v>31000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>
        <v>31000</v>
      </c>
      <c r="C59" s="22">
        <v>31000</v>
      </c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6724200</v>
      </c>
      <c r="C66" s="19">
        <f t="shared" si="9"/>
        <v>6724200</v>
      </c>
      <c r="D66" s="19">
        <f t="shared" si="9"/>
        <v>1440107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264</v>
      </c>
      <c r="C68" s="23">
        <v>264</v>
      </c>
      <c r="D68" s="23">
        <v>258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6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101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600100</v>
      </c>
      <c r="C10" s="19">
        <f t="shared" ref="C10:G10" si="0">+C12+C13+C14</f>
        <v>600100</v>
      </c>
      <c r="D10" s="19">
        <f t="shared" si="0"/>
        <v>5988543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600100</v>
      </c>
      <c r="C12" s="20">
        <v>600100</v>
      </c>
      <c r="D12" s="20">
        <v>4783186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1205357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7000</v>
      </c>
      <c r="C16" s="19">
        <f t="shared" ref="C16:G16" si="1">+C17+C20+C26+C29+C32+C39+C46</f>
        <v>7000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114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7000</v>
      </c>
      <c r="C46" s="21">
        <f t="shared" ref="C46:G46" si="8">SUM(C48:C65)</f>
        <v>7000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53">
        <v>7000</v>
      </c>
      <c r="C61" s="22">
        <v>7000</v>
      </c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607100</v>
      </c>
      <c r="C66" s="19">
        <f t="shared" si="9"/>
        <v>607100</v>
      </c>
      <c r="D66" s="19">
        <f t="shared" si="9"/>
        <v>5988543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16</v>
      </c>
      <c r="C68" s="23">
        <v>16</v>
      </c>
      <c r="D68" s="23">
        <v>966</v>
      </c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3:R69"/>
  <sheetViews>
    <sheetView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102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1229656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/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1229656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1229656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2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103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18313300</v>
      </c>
      <c r="C10" s="19">
        <f t="shared" ref="C10:G10" si="0">+C12+C13+C14</f>
        <v>18313300</v>
      </c>
      <c r="D10" s="19">
        <f t="shared" si="0"/>
        <v>4396034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9958300</v>
      </c>
      <c r="C12" s="20">
        <v>9958300</v>
      </c>
      <c r="D12" s="20">
        <v>2969523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6939000</v>
      </c>
      <c r="C13" s="20">
        <v>6939000</v>
      </c>
      <c r="D13" s="20">
        <v>1398749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>
        <v>1416000</v>
      </c>
      <c r="C14" s="20">
        <v>1416000</v>
      </c>
      <c r="D14" s="20">
        <v>27762</v>
      </c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  <c r="J23" s="55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  <c r="J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J25" s="55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  <c r="J65" s="55"/>
    </row>
    <row r="66" spans="1:10" ht="13.5" thickBot="1" x14ac:dyDescent="0.25">
      <c r="A66" s="4" t="s">
        <v>12</v>
      </c>
      <c r="B66" s="19">
        <f t="shared" ref="B66:G66" si="9">+B16+B10</f>
        <v>18313300</v>
      </c>
      <c r="C66" s="19">
        <f t="shared" si="9"/>
        <v>18313300</v>
      </c>
      <c r="D66" s="19">
        <f t="shared" si="9"/>
        <v>4396034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276</v>
      </c>
      <c r="C68" s="23">
        <v>276</v>
      </c>
      <c r="D68" s="23">
        <v>277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abSelected="1" topLeftCell="A55" zoomScale="115" zoomScaleNormal="115" zoomScaleSheetLayoutView="100" workbookViewId="0">
      <selection activeCell="D16" sqref="D1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14.5" style="1" customWidth="1"/>
    <col min="10" max="10" width="21.83203125" style="1" customWidth="1"/>
    <col min="11" max="16384" width="9.33203125" style="1"/>
  </cols>
  <sheetData>
    <row r="3" spans="1:12" x14ac:dyDescent="0.2">
      <c r="A3" s="67" t="s">
        <v>0</v>
      </c>
      <c r="B3" s="67"/>
      <c r="C3" s="67"/>
      <c r="D3" s="67"/>
      <c r="E3" s="67"/>
      <c r="F3" s="67"/>
      <c r="G3" s="67"/>
    </row>
    <row r="4" spans="1:12" x14ac:dyDescent="0.2">
      <c r="A4" s="68" t="s">
        <v>105</v>
      </c>
      <c r="B4" s="68"/>
      <c r="C4" s="68"/>
      <c r="D4" s="68"/>
      <c r="E4" s="68"/>
      <c r="F4" s="68"/>
      <c r="G4" s="68"/>
    </row>
    <row r="5" spans="1:12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2" ht="13.5" thickBot="1" x14ac:dyDescent="0.25">
      <c r="A6" s="78" t="s">
        <v>19</v>
      </c>
      <c r="B6" s="79"/>
      <c r="C6" s="79"/>
      <c r="D6" s="79"/>
      <c r="E6" s="79"/>
      <c r="F6" s="79"/>
      <c r="G6" s="80"/>
    </row>
    <row r="7" spans="1:12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  <c r="I7" s="10"/>
      <c r="J7" s="10"/>
      <c r="K7" s="10"/>
      <c r="L7" s="10"/>
    </row>
    <row r="8" spans="1:12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  <c r="I8" s="10"/>
      <c r="J8" s="10"/>
      <c r="K8" s="10"/>
      <c r="L8" s="10"/>
    </row>
    <row r="9" spans="1:12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  <c r="I9" s="10"/>
      <c r="J9" s="10"/>
      <c r="K9" s="10"/>
      <c r="L9" s="10"/>
    </row>
    <row r="10" spans="1:12" ht="13.5" thickBot="1" x14ac:dyDescent="0.25">
      <c r="A10" s="4" t="s">
        <v>6</v>
      </c>
      <c r="B10" s="19">
        <f>+B12+B13+B14</f>
        <v>123581900</v>
      </c>
      <c r="C10" s="19">
        <f t="shared" ref="C10:G10" si="0">+C12+C13+C14</f>
        <v>123581900</v>
      </c>
      <c r="D10" s="19">
        <f t="shared" si="0"/>
        <v>51003574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I10" s="10"/>
      <c r="J10" s="56"/>
      <c r="K10" s="10"/>
      <c r="L10" s="10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  <c r="I11" s="10"/>
      <c r="J11" s="56"/>
      <c r="K11" s="10"/>
      <c r="L11" s="10"/>
    </row>
    <row r="12" spans="1:12" ht="13.5" thickBot="1" x14ac:dyDescent="0.25">
      <c r="A12" s="6" t="s">
        <v>8</v>
      </c>
      <c r="B12" s="20">
        <f>SUM('1:16'!B12)</f>
        <v>80352400</v>
      </c>
      <c r="C12" s="20">
        <f>SUM('1:16'!C12)</f>
        <v>80352400</v>
      </c>
      <c r="D12" s="20">
        <f>SUM('1:16'!D12)</f>
        <v>36512167</v>
      </c>
      <c r="E12" s="20">
        <f>SUM('1:16'!E12)</f>
        <v>0</v>
      </c>
      <c r="F12" s="20">
        <f>SUM('1:16'!F12)</f>
        <v>0</v>
      </c>
      <c r="G12" s="20">
        <f>SUM('1:16'!G12)</f>
        <v>0</v>
      </c>
      <c r="I12" s="10"/>
      <c r="J12" s="56"/>
      <c r="K12" s="10"/>
      <c r="L12" s="10"/>
    </row>
    <row r="13" spans="1:12" ht="13.5" thickBot="1" x14ac:dyDescent="0.25">
      <c r="A13" s="6" t="s">
        <v>9</v>
      </c>
      <c r="B13" s="20">
        <f>SUM('1:16'!B13)</f>
        <v>34522500</v>
      </c>
      <c r="C13" s="20">
        <f>SUM('1:16'!C13)</f>
        <v>34522500</v>
      </c>
      <c r="D13" s="20">
        <f>SUM('1:16'!D13)</f>
        <v>14075449</v>
      </c>
      <c r="E13" s="20">
        <f>SUM('1:16'!E13)</f>
        <v>0</v>
      </c>
      <c r="F13" s="20">
        <f>SUM('1:16'!F13)</f>
        <v>0</v>
      </c>
      <c r="G13" s="20">
        <f>SUM('1:16'!G13)</f>
        <v>0</v>
      </c>
      <c r="I13" s="10"/>
      <c r="J13" s="56"/>
      <c r="K13" s="10"/>
      <c r="L13" s="10"/>
    </row>
    <row r="14" spans="1:12" ht="13.5" thickBot="1" x14ac:dyDescent="0.25">
      <c r="A14" s="6" t="s">
        <v>10</v>
      </c>
      <c r="B14" s="20">
        <f>SUM('1:16'!B14)</f>
        <v>8707000</v>
      </c>
      <c r="C14" s="20">
        <f>SUM('1:16'!C14)</f>
        <v>8707000</v>
      </c>
      <c r="D14" s="20">
        <f>SUM('1:16'!D14)</f>
        <v>415958</v>
      </c>
      <c r="E14" s="20">
        <f>SUM('1:16'!E14)</f>
        <v>0</v>
      </c>
      <c r="F14" s="20">
        <f>SUM('1:16'!F14)</f>
        <v>0</v>
      </c>
      <c r="G14" s="20">
        <f>SUM('1:16'!G14)</f>
        <v>0</v>
      </c>
      <c r="I14" s="10"/>
      <c r="J14" s="56"/>
      <c r="K14" s="10"/>
      <c r="L14" s="10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I15" s="10"/>
      <c r="J15" s="56"/>
      <c r="K15" s="10"/>
      <c r="L15" s="10"/>
    </row>
    <row r="16" spans="1:12" ht="32.25" customHeight="1" thickBot="1" x14ac:dyDescent="0.25">
      <c r="A16" s="4" t="s">
        <v>11</v>
      </c>
      <c r="B16" s="19">
        <f>+B17+B20+B26+B29+B32+B39+B46</f>
        <v>29801000</v>
      </c>
      <c r="C16" s="19">
        <f t="shared" ref="C16:G16" si="1">+C17+C20+C26+C29+C32+C39+C46</f>
        <v>29801000</v>
      </c>
      <c r="D16" s="19">
        <f t="shared" si="1"/>
        <v>4681498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I16" s="10"/>
      <c r="J16" s="56"/>
      <c r="K16" s="10"/>
      <c r="L16" s="10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 s="10"/>
      <c r="J18" s="56"/>
      <c r="K18" s="10"/>
      <c r="L18" s="10"/>
    </row>
    <row r="19" spans="1:18" ht="15.75" customHeight="1" thickBot="1" x14ac:dyDescent="0.25">
      <c r="A19" s="5"/>
      <c r="B19" s="20">
        <f>SUM('1:16'!B19)</f>
        <v>0</v>
      </c>
      <c r="C19" s="20">
        <f>SUM('1:16'!C19)</f>
        <v>0</v>
      </c>
      <c r="D19" s="20">
        <f>SUM('1:16'!D19)</f>
        <v>0</v>
      </c>
      <c r="E19" s="20">
        <f>SUM('1:16'!E19)</f>
        <v>0</v>
      </c>
      <c r="F19" s="20">
        <f>SUM('1:16'!F19)</f>
        <v>0</v>
      </c>
      <c r="G19" s="20">
        <f>SUM('1:16'!G19)</f>
        <v>0</v>
      </c>
      <c r="I19" s="10"/>
      <c r="J19" s="56"/>
      <c r="K19" s="10"/>
      <c r="L19" s="1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42432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6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I21" s="10"/>
      <c r="J21" s="56"/>
      <c r="K21" s="10"/>
      <c r="L21" s="10"/>
    </row>
    <row r="22" spans="1:18" ht="57.75" customHeight="1" thickBot="1" x14ac:dyDescent="0.25">
      <c r="A22" s="8" t="s">
        <v>26</v>
      </c>
      <c r="B22" s="20">
        <f>SUM('1:16'!B22)</f>
        <v>0</v>
      </c>
      <c r="C22" s="20">
        <f>SUM('1:16'!C22)</f>
        <v>0</v>
      </c>
      <c r="D22" s="20">
        <f>SUM('1:16'!D22)</f>
        <v>42432</v>
      </c>
      <c r="E22" s="20">
        <f>SUM('1:16'!E22)</f>
        <v>0</v>
      </c>
      <c r="F22" s="20">
        <f>SUM('1:16'!F22)</f>
        <v>0</v>
      </c>
      <c r="G22" s="20">
        <f>SUM('1:16'!G22)</f>
        <v>0</v>
      </c>
      <c r="I22" s="10"/>
      <c r="J22" s="56"/>
      <c r="K22" s="10"/>
      <c r="L22" s="10"/>
    </row>
    <row r="23" spans="1:18" ht="64.5" thickBot="1" x14ac:dyDescent="0.25">
      <c r="A23" s="8" t="s">
        <v>37</v>
      </c>
      <c r="B23" s="20">
        <f>SUM('1:16'!B23)</f>
        <v>0</v>
      </c>
      <c r="C23" s="20">
        <f>SUM('1:16'!C23)</f>
        <v>0</v>
      </c>
      <c r="D23" s="20">
        <f>SUM('1:16'!D23)</f>
        <v>0</v>
      </c>
      <c r="E23" s="20">
        <f>SUM('1:16'!E23)</f>
        <v>0</v>
      </c>
      <c r="F23" s="20">
        <f>SUM('1:16'!F23)</f>
        <v>0</v>
      </c>
      <c r="G23" s="20">
        <f>SUM('1:16'!G23)</f>
        <v>0</v>
      </c>
      <c r="J23" s="55"/>
    </row>
    <row r="24" spans="1:18" ht="54.75" customHeight="1" thickBot="1" x14ac:dyDescent="0.25">
      <c r="A24" s="8" t="s">
        <v>27</v>
      </c>
      <c r="B24" s="20">
        <f>SUM('1:16'!B24)</f>
        <v>0</v>
      </c>
      <c r="C24" s="20">
        <f>SUM('1:16'!C24)</f>
        <v>0</v>
      </c>
      <c r="D24" s="20">
        <f>SUM('1:16'!D24)</f>
        <v>0</v>
      </c>
      <c r="E24" s="20">
        <f>SUM('1:16'!E24)</f>
        <v>0</v>
      </c>
      <c r="F24" s="20">
        <f>SUM('1:16'!F24)</f>
        <v>0</v>
      </c>
      <c r="G24" s="20">
        <f>SUM('1:16'!G24)</f>
        <v>0</v>
      </c>
      <c r="J24" s="55"/>
    </row>
    <row r="25" spans="1:18" ht="24" customHeight="1" thickBot="1" x14ac:dyDescent="0.25">
      <c r="A25" s="5"/>
      <c r="B25" s="20">
        <f>SUM('1:16'!B25)</f>
        <v>0</v>
      </c>
      <c r="C25" s="20">
        <f>SUM('1:16'!C25)</f>
        <v>0</v>
      </c>
      <c r="D25" s="20">
        <f>SUM('1:16'!D25)</f>
        <v>0</v>
      </c>
      <c r="E25" s="20">
        <f>SUM('1:16'!E25)</f>
        <v>0</v>
      </c>
      <c r="F25" s="20">
        <f>SUM('1:16'!F25)</f>
        <v>0</v>
      </c>
      <c r="G25" s="20">
        <f>SUM('1:16'!G25)</f>
        <v>0</v>
      </c>
      <c r="J25" s="55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>
        <f>SUM('1:16'!B28)</f>
        <v>0</v>
      </c>
      <c r="C28" s="22">
        <f>SUM('1:16'!C28)</f>
        <v>0</v>
      </c>
      <c r="D28" s="22">
        <f>SUM('1:16'!D28)</f>
        <v>0</v>
      </c>
      <c r="E28" s="22">
        <f>SUM('1:16'!E28)</f>
        <v>0</v>
      </c>
      <c r="F28" s="22">
        <f>SUM('1:16'!F28)</f>
        <v>0</v>
      </c>
      <c r="G28" s="22">
        <f>SUM('1:16'!G28)</f>
        <v>0</v>
      </c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>
        <f>SUM('1:16'!B31)</f>
        <v>0</v>
      </c>
      <c r="C31" s="22">
        <f>SUM('1:16'!C31)</f>
        <v>0</v>
      </c>
      <c r="D31" s="22">
        <f>SUM('1:16'!D31)</f>
        <v>0</v>
      </c>
      <c r="E31" s="22">
        <f>SUM('1:16'!E31)</f>
        <v>0</v>
      </c>
      <c r="F31" s="22">
        <f>SUM('1:16'!F31)</f>
        <v>0</v>
      </c>
      <c r="G31" s="22">
        <f>SUM('1:16'!G31)</f>
        <v>0</v>
      </c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>
        <f>SUM('1:16'!B34)</f>
        <v>0</v>
      </c>
      <c r="C34" s="22">
        <f>SUM('1:16'!C34)</f>
        <v>0</v>
      </c>
      <c r="D34" s="22">
        <f>SUM('1:16'!D34)</f>
        <v>0</v>
      </c>
      <c r="E34" s="22">
        <f>SUM('1:16'!E34)</f>
        <v>0</v>
      </c>
      <c r="F34" s="22">
        <f>SUM('1:16'!F34)</f>
        <v>0</v>
      </c>
      <c r="G34" s="22">
        <f>SUM('1:16'!G34)</f>
        <v>0</v>
      </c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>
        <f>SUM('1:16'!B35)</f>
        <v>0</v>
      </c>
      <c r="C35" s="22">
        <f>SUM('1:16'!C35)</f>
        <v>0</v>
      </c>
      <c r="D35" s="22">
        <f>SUM('1:16'!D35)</f>
        <v>0</v>
      </c>
      <c r="E35" s="22">
        <f>SUM('1:16'!E35)</f>
        <v>0</v>
      </c>
      <c r="F35" s="22">
        <f>SUM('1:16'!F35)</f>
        <v>0</v>
      </c>
      <c r="G35" s="22">
        <f>SUM('1:16'!G35)</f>
        <v>0</v>
      </c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>
        <f>SUM('1:16'!B36)</f>
        <v>0</v>
      </c>
      <c r="C36" s="22">
        <f>SUM('1:16'!C36)</f>
        <v>0</v>
      </c>
      <c r="D36" s="22">
        <f>SUM('1:16'!D36)</f>
        <v>0</v>
      </c>
      <c r="E36" s="22">
        <f>SUM('1:16'!E36)</f>
        <v>0</v>
      </c>
      <c r="F36" s="22">
        <f>SUM('1:16'!F36)</f>
        <v>0</v>
      </c>
      <c r="G36" s="22">
        <f>SUM('1:16'!G36)</f>
        <v>0</v>
      </c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>
        <f>SUM('1:16'!B37)</f>
        <v>0</v>
      </c>
      <c r="C37" s="22">
        <f>SUM('1:16'!C37)</f>
        <v>0</v>
      </c>
      <c r="D37" s="22">
        <f>SUM('1:16'!D37)</f>
        <v>0</v>
      </c>
      <c r="E37" s="22">
        <f>SUM('1:16'!E37)</f>
        <v>0</v>
      </c>
      <c r="F37" s="22">
        <f>SUM('1:16'!F37)</f>
        <v>0</v>
      </c>
      <c r="G37" s="22">
        <f>SUM('1:16'!G37)</f>
        <v>0</v>
      </c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>
        <f>SUM('1:16'!B38)</f>
        <v>0</v>
      </c>
      <c r="C38" s="22">
        <f>SUM('1:16'!C38)</f>
        <v>0</v>
      </c>
      <c r="D38" s="22">
        <f>SUM('1:16'!D38)</f>
        <v>0</v>
      </c>
      <c r="E38" s="22">
        <f>SUM('1:16'!E38)</f>
        <v>0</v>
      </c>
      <c r="F38" s="22">
        <f>SUM('1:16'!F38)</f>
        <v>0</v>
      </c>
      <c r="G38" s="22">
        <f>SUM('1:16'!G38)</f>
        <v>0</v>
      </c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29300000</v>
      </c>
      <c r="C39" s="21">
        <f t="shared" si="7"/>
        <v>29300000</v>
      </c>
      <c r="D39" s="21">
        <f t="shared" si="7"/>
        <v>4637499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>
        <f>SUM('1:16'!B41)</f>
        <v>29300000</v>
      </c>
      <c r="C41" s="22">
        <f>SUM('1:16'!C41)</f>
        <v>29300000</v>
      </c>
      <c r="D41" s="22">
        <f>SUM('1:16'!D41)</f>
        <v>4637499</v>
      </c>
      <c r="E41" s="22">
        <f>SUM('1:16'!E41)</f>
        <v>0</v>
      </c>
      <c r="F41" s="22">
        <f>SUM('1:16'!F41)</f>
        <v>0</v>
      </c>
      <c r="G41" s="22">
        <f>SUM('1:16'!G41)</f>
        <v>0</v>
      </c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>
        <f>SUM('1:16'!B42)</f>
        <v>0</v>
      </c>
      <c r="C42" s="22">
        <f>SUM('1:16'!C42)</f>
        <v>0</v>
      </c>
      <c r="D42" s="22">
        <f>SUM('1:16'!D42)</f>
        <v>0</v>
      </c>
      <c r="E42" s="22">
        <f>SUM('1:16'!E42)</f>
        <v>0</v>
      </c>
      <c r="F42" s="22">
        <f>SUM('1:16'!F42)</f>
        <v>0</v>
      </c>
      <c r="G42" s="22">
        <f>SUM('1:16'!G42)</f>
        <v>0</v>
      </c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>
        <f>SUM('1:16'!B43)</f>
        <v>0</v>
      </c>
      <c r="C43" s="22">
        <f>SUM('1:16'!C43)</f>
        <v>0</v>
      </c>
      <c r="D43" s="22">
        <f>SUM('1:16'!D43)</f>
        <v>0</v>
      </c>
      <c r="E43" s="22">
        <f>SUM('1:16'!E43)</f>
        <v>0</v>
      </c>
      <c r="F43" s="22">
        <f>SUM('1:16'!F43)</f>
        <v>0</v>
      </c>
      <c r="G43" s="22">
        <f>SUM('1:16'!G43)</f>
        <v>0</v>
      </c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>
        <f>SUM('1:16'!B44)</f>
        <v>0</v>
      </c>
      <c r="C44" s="22">
        <f>SUM('1:16'!C44)</f>
        <v>0</v>
      </c>
      <c r="D44" s="22">
        <f>SUM('1:16'!D44)</f>
        <v>0</v>
      </c>
      <c r="E44" s="22">
        <f>SUM('1:16'!E44)</f>
        <v>0</v>
      </c>
      <c r="F44" s="22">
        <f>SUM('1:16'!F44)</f>
        <v>0</v>
      </c>
      <c r="G44" s="22">
        <f>SUM('1:16'!G44)</f>
        <v>0</v>
      </c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>
        <f>SUM('1:16'!B45)</f>
        <v>0</v>
      </c>
      <c r="C45" s="22">
        <f>SUM('1:16'!C45)</f>
        <v>0</v>
      </c>
      <c r="D45" s="22">
        <f>SUM('1:16'!D45)</f>
        <v>0</v>
      </c>
      <c r="E45" s="22">
        <f>SUM('1:16'!E45)</f>
        <v>0</v>
      </c>
      <c r="F45" s="22">
        <f>SUM('1:16'!F45)</f>
        <v>0</v>
      </c>
      <c r="G45" s="22">
        <f>SUM('1:16'!G45)</f>
        <v>0</v>
      </c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501000</v>
      </c>
      <c r="C46" s="21">
        <f t="shared" ref="C46:G46" si="8">SUM(C48:C65)</f>
        <v>501000</v>
      </c>
      <c r="D46" s="21">
        <f t="shared" si="8"/>
        <v>1567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>
        <f>SUM('1:16'!B48)</f>
        <v>373400</v>
      </c>
      <c r="C48" s="22">
        <f>SUM('1:16'!C48)</f>
        <v>373400</v>
      </c>
      <c r="D48" s="22">
        <f>SUM('1:16'!D48)</f>
        <v>0</v>
      </c>
      <c r="E48" s="22">
        <f>SUM('1:16'!E48)</f>
        <v>0</v>
      </c>
      <c r="F48" s="22">
        <f>SUM('1:16'!F48)</f>
        <v>0</v>
      </c>
      <c r="G48" s="22">
        <f>SUM('1:16'!G48)</f>
        <v>0</v>
      </c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>
        <f>SUM('1:16'!B49)</f>
        <v>11000</v>
      </c>
      <c r="C49" s="22">
        <f>SUM('1:16'!C49)</f>
        <v>11000</v>
      </c>
      <c r="D49" s="22">
        <f>SUM('1:16'!D49)</f>
        <v>0</v>
      </c>
      <c r="E49" s="22">
        <f>SUM('1:16'!E49)</f>
        <v>0</v>
      </c>
      <c r="F49" s="22">
        <f>SUM('1:16'!F49)</f>
        <v>0</v>
      </c>
      <c r="G49" s="22">
        <f>SUM('1:16'!G49)</f>
        <v>0</v>
      </c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>
        <f>SUM('1:16'!B50)</f>
        <v>13300</v>
      </c>
      <c r="C50" s="22">
        <f>SUM('1:16'!C50)</f>
        <v>13300</v>
      </c>
      <c r="D50" s="22">
        <f>SUM('1:16'!D50)</f>
        <v>0</v>
      </c>
      <c r="E50" s="22">
        <f>SUM('1:16'!E50)</f>
        <v>0</v>
      </c>
      <c r="F50" s="22">
        <f>SUM('1:16'!F50)</f>
        <v>0</v>
      </c>
      <c r="G50" s="22">
        <f>SUM('1:16'!G50)</f>
        <v>0</v>
      </c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>
        <f>SUM('1:16'!B51)</f>
        <v>4700</v>
      </c>
      <c r="C51" s="22">
        <f>SUM('1:16'!C51)</f>
        <v>4700</v>
      </c>
      <c r="D51" s="22">
        <f>SUM('1:16'!D51)</f>
        <v>0</v>
      </c>
      <c r="E51" s="22">
        <f>SUM('1:16'!E51)</f>
        <v>0</v>
      </c>
      <c r="F51" s="22">
        <f>SUM('1:16'!F51)</f>
        <v>0</v>
      </c>
      <c r="G51" s="22">
        <f>SUM('1:16'!G51)</f>
        <v>0</v>
      </c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>
        <f>SUM('1:16'!B52)</f>
        <v>48600</v>
      </c>
      <c r="C52" s="22">
        <f>SUM('1:16'!C52)</f>
        <v>48600</v>
      </c>
      <c r="D52" s="22">
        <f>SUM('1:16'!D52)</f>
        <v>0</v>
      </c>
      <c r="E52" s="22">
        <f>SUM('1:16'!E52)</f>
        <v>0</v>
      </c>
      <c r="F52" s="22">
        <f>SUM('1:16'!F52)</f>
        <v>0</v>
      </c>
      <c r="G52" s="22">
        <f>SUM('1:16'!G52)</f>
        <v>0</v>
      </c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>
        <f>SUM('1:16'!B53)</f>
        <v>10400</v>
      </c>
      <c r="C53" s="22">
        <f>SUM('1:16'!C53)</f>
        <v>10400</v>
      </c>
      <c r="D53" s="22">
        <f>SUM('1:16'!D53)</f>
        <v>0</v>
      </c>
      <c r="E53" s="22">
        <f>SUM('1:16'!E53)</f>
        <v>0</v>
      </c>
      <c r="F53" s="22">
        <f>SUM('1:16'!F53)</f>
        <v>0</v>
      </c>
      <c r="G53" s="22">
        <f>SUM('1:16'!G53)</f>
        <v>0</v>
      </c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>
        <f>SUM('1:16'!B54)</f>
        <v>1600</v>
      </c>
      <c r="C54" s="22">
        <f>SUM('1:16'!C54)</f>
        <v>1600</v>
      </c>
      <c r="D54" s="22">
        <f>SUM('1:16'!D54)</f>
        <v>1567</v>
      </c>
      <c r="E54" s="22">
        <f>SUM('1:16'!E54)</f>
        <v>0</v>
      </c>
      <c r="F54" s="22">
        <f>SUM('1:16'!F54)</f>
        <v>0</v>
      </c>
      <c r="G54" s="22">
        <f>SUM('1:16'!G54)</f>
        <v>0</v>
      </c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>
        <f>SUM('1:16'!B55)</f>
        <v>0</v>
      </c>
      <c r="C55" s="22">
        <f>SUM('1:16'!C55)</f>
        <v>0</v>
      </c>
      <c r="D55" s="22">
        <f>SUM('1:16'!D55)</f>
        <v>0</v>
      </c>
      <c r="E55" s="22">
        <f>SUM('1:16'!E55)</f>
        <v>0</v>
      </c>
      <c r="F55" s="22">
        <f>SUM('1:16'!F55)</f>
        <v>0</v>
      </c>
      <c r="G55" s="22">
        <f>SUM('1:16'!G55)</f>
        <v>0</v>
      </c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>
        <f>SUM('1:16'!B56)</f>
        <v>0</v>
      </c>
      <c r="C56" s="22">
        <f>SUM('1:16'!C56)</f>
        <v>0</v>
      </c>
      <c r="D56" s="22">
        <f>SUM('1:16'!D56)</f>
        <v>0</v>
      </c>
      <c r="E56" s="22">
        <f>SUM('1:16'!E56)</f>
        <v>0</v>
      </c>
      <c r="F56" s="22">
        <f>SUM('1:16'!F56)</f>
        <v>0</v>
      </c>
      <c r="G56" s="22">
        <f>SUM('1:16'!G56)</f>
        <v>0</v>
      </c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>
        <f>SUM('1:16'!B57)</f>
        <v>0</v>
      </c>
      <c r="C57" s="22">
        <f>SUM('1:16'!C57)</f>
        <v>0</v>
      </c>
      <c r="D57" s="22">
        <f>SUM('1:16'!D57)</f>
        <v>0</v>
      </c>
      <c r="E57" s="22">
        <f>SUM('1:16'!E57)</f>
        <v>0</v>
      </c>
      <c r="F57" s="22">
        <f>SUM('1:16'!F57)</f>
        <v>0</v>
      </c>
      <c r="G57" s="22">
        <f>SUM('1:16'!G57)</f>
        <v>0</v>
      </c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>
        <f>SUM('1:16'!B58)</f>
        <v>0</v>
      </c>
      <c r="C58" s="22">
        <f>SUM('1:16'!C58)</f>
        <v>0</v>
      </c>
      <c r="D58" s="22">
        <f>SUM('1:16'!D58)</f>
        <v>0</v>
      </c>
      <c r="E58" s="22">
        <f>SUM('1:16'!E58)</f>
        <v>0</v>
      </c>
      <c r="F58" s="22">
        <f>SUM('1:16'!F58)</f>
        <v>0</v>
      </c>
      <c r="G58" s="22">
        <f>SUM('1:16'!G58)</f>
        <v>0</v>
      </c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>
        <f>SUM('1:16'!B59)</f>
        <v>31000</v>
      </c>
      <c r="C59" s="22">
        <f>SUM('1:16'!C59)</f>
        <v>31000</v>
      </c>
      <c r="D59" s="22">
        <f>SUM('1:16'!D59)</f>
        <v>0</v>
      </c>
      <c r="E59" s="22">
        <f>SUM('1:16'!E59)</f>
        <v>0</v>
      </c>
      <c r="F59" s="22">
        <f>SUM('1:16'!F59)</f>
        <v>0</v>
      </c>
      <c r="G59" s="22">
        <f>SUM('1:16'!G59)</f>
        <v>0</v>
      </c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>
        <f>SUM('1:16'!B60)</f>
        <v>0</v>
      </c>
      <c r="C60" s="22">
        <f>SUM('1:16'!C60)</f>
        <v>0</v>
      </c>
      <c r="D60" s="22">
        <f>SUM('1:16'!D60)</f>
        <v>0</v>
      </c>
      <c r="E60" s="22">
        <f>SUM('1:16'!E60)</f>
        <v>0</v>
      </c>
      <c r="F60" s="22">
        <f>SUM('1:16'!F60)</f>
        <v>0</v>
      </c>
      <c r="G60" s="22">
        <f>SUM('1:16'!G60)</f>
        <v>0</v>
      </c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>
        <f>SUM('1:16'!B61)</f>
        <v>7000</v>
      </c>
      <c r="C61" s="22">
        <f>SUM('1:16'!C61)</f>
        <v>7000</v>
      </c>
      <c r="D61" s="22">
        <f>SUM('1:16'!D61)</f>
        <v>0</v>
      </c>
      <c r="E61" s="22">
        <f>SUM('1:16'!E61)</f>
        <v>0</v>
      </c>
      <c r="F61" s="22">
        <f>SUM('1:16'!F61)</f>
        <v>0</v>
      </c>
      <c r="G61" s="22">
        <f>SUM('1:16'!G61)</f>
        <v>0</v>
      </c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>
        <f>SUM('1:16'!B62)</f>
        <v>0</v>
      </c>
      <c r="C62" s="22">
        <f>SUM('1:16'!C62)</f>
        <v>0</v>
      </c>
      <c r="D62" s="22">
        <f>SUM('1:16'!D62)</f>
        <v>0</v>
      </c>
      <c r="E62" s="22">
        <f>SUM('1:16'!E62)</f>
        <v>0</v>
      </c>
      <c r="F62" s="22">
        <f>SUM('1:16'!F62)</f>
        <v>0</v>
      </c>
      <c r="G62" s="22">
        <f>SUM('1:16'!G62)</f>
        <v>0</v>
      </c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>
        <f>SUM('1:16'!B63)</f>
        <v>0</v>
      </c>
      <c r="C63" s="22">
        <f>SUM('1:16'!C63)</f>
        <v>0</v>
      </c>
      <c r="D63" s="22">
        <f>SUM('1:16'!D63)</f>
        <v>0</v>
      </c>
      <c r="E63" s="22">
        <f>SUM('1:16'!E63)</f>
        <v>0</v>
      </c>
      <c r="F63" s="22">
        <f>SUM('1:16'!F63)</f>
        <v>0</v>
      </c>
      <c r="G63" s="22">
        <f>SUM('1:16'!G63)</f>
        <v>0</v>
      </c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>
        <f>SUM('1:16'!B64)</f>
        <v>0</v>
      </c>
      <c r="C64" s="22">
        <f>SUM('1:16'!C64)</f>
        <v>0</v>
      </c>
      <c r="D64" s="22">
        <f>SUM('1:16'!D64)</f>
        <v>0</v>
      </c>
      <c r="E64" s="22">
        <f>SUM('1:16'!E64)</f>
        <v>0</v>
      </c>
      <c r="F64" s="22">
        <f>SUM('1:16'!F64)</f>
        <v>0</v>
      </c>
      <c r="G64" s="22">
        <f>SUM('1:16'!G64)</f>
        <v>0</v>
      </c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>
        <f>SUM('1:16'!B65)</f>
        <v>0</v>
      </c>
      <c r="C65" s="20">
        <f>SUM('1:16'!C65)</f>
        <v>0</v>
      </c>
      <c r="D65" s="20">
        <f>SUM('1:16'!D65)</f>
        <v>0</v>
      </c>
      <c r="E65" s="20">
        <f>SUM('1:16'!E65)</f>
        <v>0</v>
      </c>
      <c r="F65" s="20">
        <f>SUM('1:16'!F65)</f>
        <v>0</v>
      </c>
      <c r="G65" s="20">
        <f>SUM('1:16'!G65)</f>
        <v>0</v>
      </c>
      <c r="J65" s="55"/>
    </row>
    <row r="66" spans="1:10" ht="13.5" thickBot="1" x14ac:dyDescent="0.25">
      <c r="A66" s="4" t="s">
        <v>12</v>
      </c>
      <c r="B66" s="19">
        <f t="shared" ref="B66:G66" si="9">+B16+B10</f>
        <v>153382900</v>
      </c>
      <c r="C66" s="19">
        <f t="shared" si="9"/>
        <v>153382900</v>
      </c>
      <c r="D66" s="19">
        <f t="shared" si="9"/>
        <v>55685072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  <c r="J67" s="55"/>
    </row>
    <row r="68" spans="1:10" ht="13.5" thickBot="1" x14ac:dyDescent="0.25">
      <c r="A68" s="5" t="s">
        <v>13</v>
      </c>
      <c r="B68" s="23">
        <f>SUM('1:16'!B68)</f>
        <v>4129</v>
      </c>
      <c r="C68" s="23">
        <f>SUM('1:16'!C68)</f>
        <v>4129</v>
      </c>
      <c r="D68" s="23">
        <f>SUM('1:16'!D68)</f>
        <v>7091</v>
      </c>
      <c r="E68" s="23">
        <f>SUM('1:16'!E68)</f>
        <v>0</v>
      </c>
      <c r="F68" s="23">
        <f>SUM('1:16'!F68)</f>
        <v>0</v>
      </c>
      <c r="G68" s="23">
        <f>SUM('1:16'!G68)</f>
        <v>0</v>
      </c>
      <c r="J68" s="55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4" x14ac:dyDescent="0.2">
      <c r="A3" s="67" t="s">
        <v>0</v>
      </c>
      <c r="B3" s="67"/>
      <c r="C3" s="67"/>
      <c r="D3" s="67"/>
      <c r="E3" s="67"/>
      <c r="F3" s="67"/>
      <c r="G3" s="67"/>
    </row>
    <row r="4" spans="1:14" x14ac:dyDescent="0.2">
      <c r="A4" s="68" t="s">
        <v>105</v>
      </c>
      <c r="B4" s="68"/>
      <c r="C4" s="68"/>
      <c r="D4" s="68"/>
      <c r="E4" s="68"/>
      <c r="F4" s="68"/>
      <c r="G4" s="68"/>
    </row>
    <row r="5" spans="1:14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4" ht="13.5" thickBot="1" x14ac:dyDescent="0.25">
      <c r="A6" s="87" t="s">
        <v>25</v>
      </c>
      <c r="B6" s="88"/>
      <c r="C6" s="88"/>
      <c r="D6" s="88"/>
      <c r="E6" s="88"/>
      <c r="F6" s="88"/>
      <c r="G6" s="89"/>
    </row>
    <row r="7" spans="1:14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4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  <c r="I8" s="10"/>
      <c r="J8" s="10"/>
      <c r="K8" s="10"/>
      <c r="L8" s="10"/>
      <c r="M8" s="10"/>
      <c r="N8" s="10"/>
    </row>
    <row r="9" spans="1:14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  <c r="I9" s="10"/>
      <c r="J9" s="10"/>
      <c r="K9" s="10"/>
      <c r="L9" s="10"/>
      <c r="M9" s="10"/>
      <c r="N9" s="10"/>
    </row>
    <row r="10" spans="1:14" ht="13.5" thickBot="1" x14ac:dyDescent="0.25">
      <c r="A10" s="4" t="s">
        <v>6</v>
      </c>
      <c r="B10" s="19">
        <f>+B12+B13+B14</f>
        <v>48155100</v>
      </c>
      <c r="C10" s="19">
        <f t="shared" ref="C10:G10" si="0">+C12+C13+C14</f>
        <v>48155100</v>
      </c>
      <c r="D10" s="19">
        <f t="shared" si="0"/>
        <v>10528056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I10" s="10"/>
      <c r="J10" s="56"/>
      <c r="K10" s="10"/>
      <c r="L10" s="10"/>
      <c r="M10" s="10"/>
      <c r="N10" s="10"/>
    </row>
    <row r="11" spans="1:14" ht="13.5" thickBot="1" x14ac:dyDescent="0.25">
      <c r="A11" s="5" t="s">
        <v>7</v>
      </c>
      <c r="B11" s="20"/>
      <c r="C11" s="20"/>
      <c r="D11" s="20"/>
      <c r="E11" s="20"/>
      <c r="F11" s="20"/>
      <c r="G11" s="20"/>
      <c r="I11" s="10"/>
      <c r="J11" s="10"/>
      <c r="K11" s="10"/>
      <c r="L11" s="10"/>
      <c r="M11" s="10"/>
      <c r="N11" s="10"/>
    </row>
    <row r="12" spans="1:14" ht="13.5" thickBot="1" x14ac:dyDescent="0.25">
      <c r="A12" s="6" t="s">
        <v>8</v>
      </c>
      <c r="B12" s="20">
        <v>36532000</v>
      </c>
      <c r="C12" s="20">
        <v>36532000</v>
      </c>
      <c r="D12" s="20">
        <v>8588268</v>
      </c>
      <c r="E12" s="20"/>
      <c r="F12" s="20"/>
      <c r="G12" s="20"/>
      <c r="I12" s="10"/>
      <c r="J12" s="10"/>
      <c r="K12" s="10"/>
      <c r="L12" s="56"/>
      <c r="M12" s="10"/>
      <c r="N12" s="10"/>
    </row>
    <row r="13" spans="1:14" ht="13.5" thickBot="1" x14ac:dyDescent="0.25">
      <c r="A13" s="6" t="s">
        <v>9</v>
      </c>
      <c r="B13" s="20">
        <v>8125100</v>
      </c>
      <c r="C13" s="20">
        <v>8125100</v>
      </c>
      <c r="D13" s="20">
        <v>1552092</v>
      </c>
      <c r="E13" s="20"/>
      <c r="F13" s="20"/>
      <c r="G13" s="20"/>
      <c r="I13" s="10"/>
      <c r="J13" s="10"/>
      <c r="K13" s="10"/>
      <c r="L13" s="56"/>
      <c r="M13" s="10"/>
      <c r="N13" s="10"/>
    </row>
    <row r="14" spans="1:14" ht="13.5" thickBot="1" x14ac:dyDescent="0.25">
      <c r="A14" s="6" t="s">
        <v>10</v>
      </c>
      <c r="B14" s="20">
        <v>3498000</v>
      </c>
      <c r="C14" s="20">
        <v>3498000</v>
      </c>
      <c r="D14" s="20">
        <v>387696</v>
      </c>
      <c r="E14" s="20"/>
      <c r="F14" s="20"/>
      <c r="G14" s="20"/>
      <c r="I14" s="10"/>
      <c r="J14" s="10"/>
      <c r="K14" s="10"/>
      <c r="L14" s="56"/>
      <c r="M14" s="10"/>
      <c r="N14" s="10"/>
    </row>
    <row r="15" spans="1:14" ht="13.5" thickBot="1" x14ac:dyDescent="0.25">
      <c r="A15" s="5"/>
      <c r="B15" s="20"/>
      <c r="C15" s="20"/>
      <c r="D15" s="20"/>
      <c r="E15" s="20"/>
      <c r="F15" s="20"/>
      <c r="G15" s="20"/>
      <c r="I15" s="10"/>
      <c r="J15" s="10"/>
      <c r="K15" s="10"/>
      <c r="L15" s="10"/>
      <c r="M15" s="10"/>
      <c r="N15" s="10"/>
    </row>
    <row r="16" spans="1:14" ht="32.25" customHeight="1" thickBot="1" x14ac:dyDescent="0.25">
      <c r="A16" s="4" t="s">
        <v>11</v>
      </c>
      <c r="B16" s="19">
        <f>+B17+B20+B26+B29+B32+B39+B46</f>
        <v>373400</v>
      </c>
      <c r="C16" s="19">
        <f t="shared" ref="C16:G16" si="1">+C17+C20+C26+C29+C32+C39+C46</f>
        <v>373400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I16" s="10"/>
      <c r="J16" s="10"/>
      <c r="K16" s="10"/>
      <c r="L16" s="10"/>
      <c r="M16" s="10"/>
      <c r="N16" s="10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 s="10"/>
      <c r="J18" s="10"/>
      <c r="K18" s="10"/>
      <c r="L18" s="10"/>
      <c r="M18" s="10"/>
      <c r="N18" s="1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373400</v>
      </c>
      <c r="C46" s="21">
        <f t="shared" ref="C46:G46" si="8">SUM(C48:C65)</f>
        <v>373400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>
        <v>373400</v>
      </c>
      <c r="C48" s="22">
        <v>373400</v>
      </c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48528500</v>
      </c>
      <c r="C66" s="19">
        <f t="shared" si="9"/>
        <v>48528500</v>
      </c>
      <c r="D66" s="19">
        <f t="shared" si="9"/>
        <v>10528056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1868</v>
      </c>
      <c r="C68" s="23">
        <v>1868</v>
      </c>
      <c r="D68" s="23">
        <v>1746</v>
      </c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3" zoomScaleNormal="100" zoomScaleSheetLayoutView="100" workbookViewId="0">
      <selection activeCell="D69" sqref="D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89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79000</v>
      </c>
      <c r="C10" s="19">
        <f t="shared" ref="C10:G10" si="0">+C12+C13+C14</f>
        <v>79000</v>
      </c>
      <c r="D10" s="19">
        <f t="shared" si="0"/>
        <v>24259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79000</v>
      </c>
      <c r="C12" s="20">
        <v>79000</v>
      </c>
      <c r="D12" s="20">
        <v>24259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79000</v>
      </c>
      <c r="C66" s="19">
        <f t="shared" si="9"/>
        <v>79000</v>
      </c>
      <c r="D66" s="19">
        <f t="shared" si="9"/>
        <v>24259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8</v>
      </c>
      <c r="C68" s="23">
        <v>8</v>
      </c>
      <c r="D68" s="23">
        <v>8</v>
      </c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9" width="9.33203125" style="1"/>
    <col min="10" max="10" width="16.1640625" style="1" customWidth="1"/>
    <col min="11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90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30468300</v>
      </c>
      <c r="C10" s="19">
        <f t="shared" ref="C10:G10" si="0">+C12+C13+C14</f>
        <v>30468300</v>
      </c>
      <c r="D10" s="19">
        <f t="shared" si="0"/>
        <v>8865663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18582000</v>
      </c>
      <c r="C12" s="20">
        <v>18582000</v>
      </c>
      <c r="D12" s="20">
        <v>4178697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11393300</v>
      </c>
      <c r="C13" s="20">
        <v>11393300</v>
      </c>
      <c r="D13" s="20">
        <v>4686966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>
        <v>493000</v>
      </c>
      <c r="C14" s="20">
        <v>493000</v>
      </c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77600</v>
      </c>
      <c r="C16" s="19">
        <f t="shared" ref="C16:G16" si="1">+C17+C20+C26+C29+C32+C39+C46</f>
        <v>77600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77600</v>
      </c>
      <c r="C46" s="21">
        <f t="shared" ref="C46:G46" si="8">SUM(C48:C65)</f>
        <v>77600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>
        <v>11000</v>
      </c>
      <c r="C49" s="22">
        <v>11000</v>
      </c>
      <c r="D49" s="53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>
        <v>13300</v>
      </c>
      <c r="C50" s="22">
        <v>13300</v>
      </c>
      <c r="D50" s="55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>
        <v>4700</v>
      </c>
      <c r="C51" s="22">
        <v>4700</v>
      </c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53">
        <v>48600</v>
      </c>
      <c r="C52" s="22">
        <v>48600</v>
      </c>
      <c r="D52" s="53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30545900</v>
      </c>
      <c r="C66" s="19">
        <f t="shared" si="9"/>
        <v>30545900</v>
      </c>
      <c r="D66" s="19">
        <f t="shared" si="9"/>
        <v>8865663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1281</v>
      </c>
      <c r="C68" s="23">
        <v>1281</v>
      </c>
      <c r="D68" s="23">
        <v>1194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9" zoomScaleNormal="100" zoomScaleSheetLayoutView="100" workbookViewId="0">
      <selection activeCell="D69" sqref="D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91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4845000</v>
      </c>
      <c r="C10" s="19">
        <f t="shared" ref="C10:G10" si="0">+C12+C13+C14</f>
        <v>4845000</v>
      </c>
      <c r="D10" s="19">
        <f t="shared" si="0"/>
        <v>586396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135000</v>
      </c>
      <c r="C12" s="20">
        <v>135000</v>
      </c>
      <c r="D12" s="20">
        <v>59936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1710000</v>
      </c>
      <c r="C13" s="20">
        <v>1710000</v>
      </c>
      <c r="D13" s="20">
        <v>526460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>
        <v>3000000</v>
      </c>
      <c r="C14" s="20">
        <v>3000000</v>
      </c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29300000</v>
      </c>
      <c r="C16" s="19">
        <f t="shared" ref="C16:G16" si="1">+C17+C20+C26+C29+C32+C39+C46</f>
        <v>29300000</v>
      </c>
      <c r="D16" s="19">
        <f t="shared" si="1"/>
        <v>4637499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29300000</v>
      </c>
      <c r="C39" s="21">
        <f t="shared" si="7"/>
        <v>29300000</v>
      </c>
      <c r="D39" s="21">
        <f t="shared" si="7"/>
        <v>4637499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>
        <v>29300000</v>
      </c>
      <c r="C41" s="22">
        <v>29300000</v>
      </c>
      <c r="D41" s="22">
        <v>4637499</v>
      </c>
      <c r="E41" s="22"/>
      <c r="F41" s="22"/>
      <c r="G41" s="22"/>
      <c r="H41" s="9"/>
      <c r="I41" s="10"/>
      <c r="J41" s="56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34145000</v>
      </c>
      <c r="C66" s="19">
        <f t="shared" si="9"/>
        <v>34145000</v>
      </c>
      <c r="D66" s="19">
        <f t="shared" si="9"/>
        <v>5223895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</v>
      </c>
      <c r="C68" s="23">
        <v>7</v>
      </c>
      <c r="D68" s="23">
        <v>7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0" zoomScaleNormal="100" zoomScaleSheetLayoutView="100" workbookViewId="0">
      <selection activeCell="D54" sqref="D5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92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3265200</v>
      </c>
      <c r="C10" s="19">
        <f t="shared" ref="C10:G10" si="0">+C12+C13+C14</f>
        <v>3265200</v>
      </c>
      <c r="D10" s="19">
        <f t="shared" si="0"/>
        <v>805826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2345000</v>
      </c>
      <c r="C12" s="20">
        <v>2345000</v>
      </c>
      <c r="D12" s="20">
        <v>714986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920200</v>
      </c>
      <c r="C13" s="20">
        <v>920200</v>
      </c>
      <c r="D13" s="20">
        <v>90840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12000</v>
      </c>
      <c r="C16" s="19">
        <f t="shared" ref="C16:G16" si="1">+C17+C20+C26+C29+C32+C39+C46</f>
        <v>12000</v>
      </c>
      <c r="D16" s="19">
        <f t="shared" si="1"/>
        <v>1567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12000</v>
      </c>
      <c r="C46" s="21">
        <f t="shared" ref="C46:G46" si="8">SUM(C48:C65)</f>
        <v>12000</v>
      </c>
      <c r="D46" s="21">
        <f t="shared" si="8"/>
        <v>1567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53">
        <v>10400</v>
      </c>
      <c r="C53" s="22">
        <v>10400</v>
      </c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>
        <v>1600</v>
      </c>
      <c r="C54" s="22">
        <v>1600</v>
      </c>
      <c r="D54" s="22">
        <v>1567</v>
      </c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3277200</v>
      </c>
      <c r="C66" s="19">
        <f t="shared" si="9"/>
        <v>3277200</v>
      </c>
      <c r="D66" s="19">
        <f t="shared" si="9"/>
        <v>807393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122</v>
      </c>
      <c r="C68" s="23">
        <v>122</v>
      </c>
      <c r="D68" s="23">
        <v>116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E73" sqref="E7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93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2319600</v>
      </c>
      <c r="C10" s="19">
        <f t="shared" ref="C10:G10" si="0">+C12+C13+C14</f>
        <v>2319600</v>
      </c>
      <c r="D10" s="19">
        <f t="shared" si="0"/>
        <v>436707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1874000</v>
      </c>
      <c r="C12" s="20">
        <v>1874000</v>
      </c>
      <c r="D12" s="20">
        <v>430452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445600</v>
      </c>
      <c r="C13" s="20">
        <v>445600</v>
      </c>
      <c r="D13" s="20">
        <v>6255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2319600</v>
      </c>
      <c r="C66" s="19">
        <f t="shared" si="9"/>
        <v>2319600</v>
      </c>
      <c r="D66" s="19">
        <f t="shared" si="9"/>
        <v>436707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46</v>
      </c>
      <c r="C68" s="23">
        <v>46</v>
      </c>
      <c r="D68" s="23">
        <v>38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12" sqref="D1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67" t="s">
        <v>0</v>
      </c>
      <c r="B3" s="67"/>
      <c r="C3" s="67"/>
      <c r="D3" s="67"/>
      <c r="E3" s="67"/>
      <c r="F3" s="67"/>
      <c r="G3" s="67"/>
    </row>
    <row r="4" spans="1:10" x14ac:dyDescent="0.2">
      <c r="A4" s="68" t="s">
        <v>105</v>
      </c>
      <c r="B4" s="68"/>
      <c r="C4" s="68"/>
      <c r="D4" s="68"/>
      <c r="E4" s="68"/>
      <c r="F4" s="68"/>
      <c r="G4" s="68"/>
    </row>
    <row r="5" spans="1:10" ht="13.5" thickBot="1" x14ac:dyDescent="0.25">
      <c r="A5" s="77" t="s">
        <v>1</v>
      </c>
      <c r="B5" s="77"/>
      <c r="C5" s="77"/>
      <c r="D5" s="77"/>
      <c r="E5" s="77"/>
      <c r="F5" s="77"/>
      <c r="G5" s="77"/>
    </row>
    <row r="6" spans="1:10" ht="13.5" thickBot="1" x14ac:dyDescent="0.25">
      <c r="A6" s="87" t="s">
        <v>94</v>
      </c>
      <c r="B6" s="88"/>
      <c r="C6" s="88"/>
      <c r="D6" s="88"/>
      <c r="E6" s="88"/>
      <c r="F6" s="88"/>
      <c r="G6" s="89"/>
    </row>
    <row r="7" spans="1:10" ht="12.75" customHeight="1" x14ac:dyDescent="0.2">
      <c r="A7" s="2" t="s">
        <v>2</v>
      </c>
      <c r="B7" s="81" t="s">
        <v>106</v>
      </c>
      <c r="C7" s="84" t="s">
        <v>111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2"/>
      <c r="C8" s="85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3"/>
      <c r="C9" s="86"/>
      <c r="D9" s="62" t="s">
        <v>107</v>
      </c>
      <c r="E9" s="61" t="s">
        <v>108</v>
      </c>
      <c r="F9" s="61" t="s">
        <v>109</v>
      </c>
      <c r="G9" s="61" t="s">
        <v>110</v>
      </c>
    </row>
    <row r="10" spans="1:10" ht="13.5" thickBot="1" x14ac:dyDescent="0.25">
      <c r="A10" s="4" t="s">
        <v>6</v>
      </c>
      <c r="B10" s="19">
        <f>+B12+B13+B14</f>
        <v>1070000</v>
      </c>
      <c r="C10" s="19">
        <f t="shared" ref="C10:G10" si="0">+C12+C13+C14</f>
        <v>1070000</v>
      </c>
      <c r="D10" s="19">
        <f t="shared" si="0"/>
        <v>182804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786000</v>
      </c>
      <c r="C12" s="20">
        <v>786000</v>
      </c>
      <c r="D12" s="20">
        <v>182804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284000</v>
      </c>
      <c r="C13" s="20">
        <v>284000</v>
      </c>
      <c r="D13" s="20"/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113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1070000</v>
      </c>
      <c r="C66" s="19">
        <f t="shared" si="9"/>
        <v>1070000</v>
      </c>
      <c r="D66" s="19">
        <f t="shared" si="9"/>
        <v>182804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22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Eli Apostolova</cp:lastModifiedBy>
  <cp:lastPrinted>2021-04-14T11:18:19Z</cp:lastPrinted>
  <dcterms:created xsi:type="dcterms:W3CDTF">2016-04-01T09:51:31Z</dcterms:created>
  <dcterms:modified xsi:type="dcterms:W3CDTF">2022-04-27T07:16:14Z</dcterms:modified>
</cp:coreProperties>
</file>