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4525"/>
</workbook>
</file>

<file path=xl/calcChain.xml><?xml version="1.0" encoding="utf-8"?>
<calcChain xmlns="http://schemas.openxmlformats.org/spreadsheetml/2006/main">
  <c r="D50" i="6" l="1"/>
  <c r="C24" i="25" l="1"/>
  <c r="C23" i="25"/>
  <c r="C22" i="25"/>
  <c r="C12" i="25" l="1"/>
  <c r="C13" i="25"/>
  <c r="C14" i="25"/>
  <c r="C48" i="25"/>
  <c r="F35" i="2" l="1"/>
  <c r="G35" i="2"/>
  <c r="H35" i="2"/>
  <c r="F33" i="2"/>
  <c r="G33" i="2"/>
  <c r="H33" i="2"/>
  <c r="F32" i="2"/>
  <c r="G32" i="2"/>
  <c r="H32" i="2"/>
  <c r="F29" i="2"/>
  <c r="G29" i="2"/>
  <c r="H29" i="2"/>
  <c r="F26" i="2"/>
  <c r="G26" i="2"/>
  <c r="H26" i="2"/>
  <c r="F25" i="2"/>
  <c r="G25" i="2"/>
  <c r="H25" i="2"/>
  <c r="F24" i="2"/>
  <c r="G24" i="2"/>
  <c r="H24" i="2"/>
  <c r="F23" i="2"/>
  <c r="G23" i="2"/>
  <c r="H23" i="2"/>
  <c r="C22" i="2"/>
  <c r="D22" i="2"/>
  <c r="E22" i="2"/>
  <c r="F22" i="2"/>
  <c r="G22" i="2"/>
  <c r="H22" i="2"/>
  <c r="F21" i="2"/>
  <c r="G21" i="2"/>
  <c r="H21" i="2"/>
  <c r="F20" i="2"/>
  <c r="G20" i="2"/>
  <c r="H20" i="2"/>
  <c r="F19" i="2"/>
  <c r="G19" i="2"/>
  <c r="H19" i="2"/>
  <c r="F18" i="2"/>
  <c r="G18" i="2"/>
  <c r="H18" i="2"/>
  <c r="G68" i="25" l="1"/>
  <c r="F68" i="25"/>
  <c r="E68" i="25"/>
  <c r="D68" i="25"/>
  <c r="C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E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F16" i="2"/>
  <c r="G16" i="2"/>
  <c r="H16" i="2"/>
  <c r="F15" i="2"/>
  <c r="G15" i="2"/>
  <c r="H15" i="2"/>
  <c r="H31" i="2"/>
  <c r="G31" i="2"/>
  <c r="F31" i="2"/>
  <c r="H28" i="2"/>
  <c r="G28" i="2"/>
  <c r="F28" i="2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6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B16" i="19" s="1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E2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E16" i="19" s="1"/>
  <c r="E66" i="19" s="1"/>
  <c r="D17" i="19"/>
  <c r="C17" i="19"/>
  <c r="B17" i="19"/>
  <c r="G16" i="19"/>
  <c r="G66" i="19" s="1"/>
  <c r="F16" i="19"/>
  <c r="F66" i="19" s="1"/>
  <c r="D16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D17" i="18"/>
  <c r="C17" i="18"/>
  <c r="B17" i="18"/>
  <c r="G16" i="18"/>
  <c r="G66" i="18" s="1"/>
  <c r="F16" i="18"/>
  <c r="F66" i="18" s="1"/>
  <c r="E16" i="18"/>
  <c r="E66" i="18" s="1"/>
  <c r="D16" i="18"/>
  <c r="D66" i="18" s="1"/>
  <c r="E33" i="2" s="1"/>
  <c r="C16" i="18"/>
  <c r="C66" i="18" s="1"/>
  <c r="D33" i="2" s="1"/>
  <c r="B16" i="18"/>
  <c r="G10" i="18"/>
  <c r="F10" i="18"/>
  <c r="E10" i="18"/>
  <c r="D10" i="18"/>
  <c r="C10" i="18"/>
  <c r="B10" i="18"/>
  <c r="G46" i="17"/>
  <c r="F46" i="17"/>
  <c r="E46" i="17"/>
  <c r="D46" i="17"/>
  <c r="C46" i="17"/>
  <c r="B46" i="17"/>
  <c r="B16" i="17" s="1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F17" i="17"/>
  <c r="E17" i="17"/>
  <c r="D17" i="17"/>
  <c r="D16" i="17" s="1"/>
  <c r="D66" i="17" s="1"/>
  <c r="E32" i="2" s="1"/>
  <c r="E31" i="2" s="1"/>
  <c r="C17" i="17"/>
  <c r="B17" i="17"/>
  <c r="G16" i="17"/>
  <c r="G66" i="17" s="1"/>
  <c r="F16" i="17"/>
  <c r="F66" i="17" s="1"/>
  <c r="E16" i="17"/>
  <c r="E66" i="17" s="1"/>
  <c r="C16" i="17"/>
  <c r="C66" i="17" s="1"/>
  <c r="D32" i="2" s="1"/>
  <c r="D31" i="2" s="1"/>
  <c r="G10" i="17"/>
  <c r="F10" i="17"/>
  <c r="E10" i="17"/>
  <c r="D10" i="17"/>
  <c r="C10" i="17"/>
  <c r="B10" i="17"/>
  <c r="G46" i="16"/>
  <c r="F46" i="16"/>
  <c r="E46" i="16"/>
  <c r="D46" i="16"/>
  <c r="C46" i="16"/>
  <c r="B46" i="16"/>
  <c r="B16" i="16" s="1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E17" i="16"/>
  <c r="D17" i="16"/>
  <c r="D16" i="16" s="1"/>
  <c r="C17" i="16"/>
  <c r="B17" i="16"/>
  <c r="G16" i="16"/>
  <c r="G66" i="16" s="1"/>
  <c r="F16" i="16"/>
  <c r="F66" i="16" s="1"/>
  <c r="E16" i="16"/>
  <c r="E66" i="16" s="1"/>
  <c r="C16" i="16"/>
  <c r="C66" i="16" s="1"/>
  <c r="D29" i="2" s="1"/>
  <c r="D28" i="2" s="1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F17" i="15"/>
  <c r="E17" i="15"/>
  <c r="D17" i="15"/>
  <c r="C17" i="15"/>
  <c r="B17" i="15"/>
  <c r="G16" i="15"/>
  <c r="G66" i="15" s="1"/>
  <c r="F16" i="15"/>
  <c r="F66" i="15" s="1"/>
  <c r="E16" i="15"/>
  <c r="E66" i="15" s="1"/>
  <c r="D16" i="15"/>
  <c r="C16" i="15"/>
  <c r="B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B16" i="14" s="1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6" i="14"/>
  <c r="G66" i="14" s="1"/>
  <c r="F16" i="14"/>
  <c r="F66" i="14" s="1"/>
  <c r="E16" i="14"/>
  <c r="E66" i="14" s="1"/>
  <c r="D16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D17" i="13"/>
  <c r="C17" i="13"/>
  <c r="B17" i="13"/>
  <c r="G16" i="13"/>
  <c r="G66" i="13" s="1"/>
  <c r="F16" i="13"/>
  <c r="F66" i="13" s="1"/>
  <c r="E16" i="13"/>
  <c r="E66" i="13" s="1"/>
  <c r="D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F17" i="12"/>
  <c r="E17" i="12"/>
  <c r="D17" i="12"/>
  <c r="C17" i="12"/>
  <c r="B17" i="12"/>
  <c r="G16" i="12"/>
  <c r="G66" i="12" s="1"/>
  <c r="F16" i="12"/>
  <c r="F66" i="12" s="1"/>
  <c r="E16" i="12"/>
  <c r="E66" i="12" s="1"/>
  <c r="D16" i="12"/>
  <c r="C16" i="12"/>
  <c r="B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D17" i="11"/>
  <c r="C17" i="11"/>
  <c r="B17" i="11"/>
  <c r="G16" i="11"/>
  <c r="G66" i="11" s="1"/>
  <c r="F16" i="11"/>
  <c r="F66" i="11" s="1"/>
  <c r="E16" i="11"/>
  <c r="E66" i="11" s="1"/>
  <c r="D16" i="11"/>
  <c r="D66" i="11" s="1"/>
  <c r="C16" i="11"/>
  <c r="C66" i="11" s="1"/>
  <c r="B16" i="11"/>
  <c r="B66" i="11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F17" i="10"/>
  <c r="E17" i="10"/>
  <c r="E16" i="10" s="1"/>
  <c r="E66" i="10" s="1"/>
  <c r="D17" i="10"/>
  <c r="D16" i="10" s="1"/>
  <c r="C17" i="10"/>
  <c r="B17" i="10"/>
  <c r="G16" i="10"/>
  <c r="G66" i="10" s="1"/>
  <c r="F16" i="10"/>
  <c r="F66" i="10" s="1"/>
  <c r="C16" i="10"/>
  <c r="B16" i="10"/>
  <c r="B66" i="10" s="1"/>
  <c r="C21" i="2" s="1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F17" i="9"/>
  <c r="E17" i="9"/>
  <c r="D17" i="9"/>
  <c r="C17" i="9"/>
  <c r="B17" i="9"/>
  <c r="G16" i="9"/>
  <c r="G66" i="9" s="1"/>
  <c r="F16" i="9"/>
  <c r="F66" i="9" s="1"/>
  <c r="E16" i="9"/>
  <c r="E66" i="9" s="1"/>
  <c r="D16" i="9"/>
  <c r="C16" i="9"/>
  <c r="B16" i="9"/>
  <c r="G10" i="9"/>
  <c r="F10" i="9"/>
  <c r="E10" i="9"/>
  <c r="D10" i="9"/>
  <c r="C10" i="9"/>
  <c r="B10" i="9"/>
  <c r="G46" i="8"/>
  <c r="F46" i="8"/>
  <c r="E46" i="8"/>
  <c r="D46" i="8"/>
  <c r="C46" i="8"/>
  <c r="C16" i="8" s="1"/>
  <c r="C66" i="8" s="1"/>
  <c r="D19" i="2" s="1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G17" i="8"/>
  <c r="F17" i="8"/>
  <c r="E17" i="8"/>
  <c r="D17" i="8"/>
  <c r="D16" i="8" s="1"/>
  <c r="C17" i="8"/>
  <c r="B17" i="8"/>
  <c r="G16" i="8"/>
  <c r="G66" i="8" s="1"/>
  <c r="F16" i="8"/>
  <c r="F66" i="8" s="1"/>
  <c r="E16" i="8"/>
  <c r="E66" i="8" s="1"/>
  <c r="B16" i="8"/>
  <c r="B66" i="8" s="1"/>
  <c r="C19" i="2" s="1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E16" i="7" s="1"/>
  <c r="E66" i="7" s="1"/>
  <c r="D17" i="7"/>
  <c r="C17" i="7"/>
  <c r="B17" i="7"/>
  <c r="G16" i="7"/>
  <c r="G66" i="7" s="1"/>
  <c r="F16" i="7"/>
  <c r="F66" i="7" s="1"/>
  <c r="C16" i="7"/>
  <c r="C66" i="7" s="1"/>
  <c r="D18" i="2" s="1"/>
  <c r="B16" i="7"/>
  <c r="B66" i="7" s="1"/>
  <c r="C18" i="2" s="1"/>
  <c r="G10" i="7"/>
  <c r="F10" i="7"/>
  <c r="E10" i="7"/>
  <c r="D10" i="7"/>
  <c r="C10" i="7"/>
  <c r="B10" i="7"/>
  <c r="G46" i="6"/>
  <c r="F46" i="6"/>
  <c r="E46" i="6"/>
  <c r="D46" i="6"/>
  <c r="C46" i="6"/>
  <c r="B46" i="6"/>
  <c r="B16" i="6" s="1"/>
  <c r="B66" i="6" s="1"/>
  <c r="C17" i="2" s="1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E16" i="6" s="1"/>
  <c r="E66" i="6" s="1"/>
  <c r="F17" i="2" s="1"/>
  <c r="F14" i="2" s="1"/>
  <c r="F36" i="2" s="1"/>
  <c r="D17" i="6"/>
  <c r="C17" i="6"/>
  <c r="B17" i="6"/>
  <c r="G16" i="6"/>
  <c r="G66" i="6" s="1"/>
  <c r="H17" i="2" s="1"/>
  <c r="H14" i="2" s="1"/>
  <c r="H36" i="2" s="1"/>
  <c r="F16" i="6"/>
  <c r="F66" i="6" s="1"/>
  <c r="G17" i="2" s="1"/>
  <c r="G14" i="2" s="1"/>
  <c r="G36" i="2" s="1"/>
  <c r="C16" i="6"/>
  <c r="C66" i="6" s="1"/>
  <c r="D17" i="2" s="1"/>
  <c r="G10" i="6"/>
  <c r="F10" i="6"/>
  <c r="E10" i="6"/>
  <c r="D10" i="6"/>
  <c r="C10" i="6"/>
  <c r="B10" i="6"/>
  <c r="G46" i="5"/>
  <c r="F46" i="5"/>
  <c r="E46" i="5"/>
  <c r="D46" i="5"/>
  <c r="C46" i="5"/>
  <c r="B46" i="5"/>
  <c r="B16" i="5" s="1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D20" i="5"/>
  <c r="C20" i="5"/>
  <c r="B20" i="5"/>
  <c r="G17" i="5"/>
  <c r="G16" i="5" s="1"/>
  <c r="G66" i="5" s="1"/>
  <c r="F17" i="5"/>
  <c r="E17" i="5"/>
  <c r="D17" i="5"/>
  <c r="D16" i="5" s="1"/>
  <c r="C17" i="5"/>
  <c r="C16" i="5" s="1"/>
  <c r="B17" i="5"/>
  <c r="F16" i="5"/>
  <c r="F66" i="5" s="1"/>
  <c r="E16" i="5"/>
  <c r="E66" i="5" s="1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G16" i="4"/>
  <c r="F16" i="4"/>
  <c r="C16" i="4"/>
  <c r="D66" i="19" l="1"/>
  <c r="E35" i="2" s="1"/>
  <c r="D66" i="16"/>
  <c r="E29" i="2" s="1"/>
  <c r="E28" i="2" s="1"/>
  <c r="D66" i="15"/>
  <c r="E26" i="2" s="1"/>
  <c r="D66" i="14"/>
  <c r="E25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/>
  <c r="E18" i="2" s="1"/>
  <c r="F16" i="25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7"/>
  <c r="C32" i="2" s="1"/>
  <c r="C31" i="2" s="1"/>
  <c r="B66" i="16"/>
  <c r="C29" i="2" s="1"/>
  <c r="C28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B16" i="4"/>
  <c r="D16" i="25"/>
  <c r="E16" i="25"/>
  <c r="E66" i="25" s="1"/>
  <c r="G66" i="25"/>
  <c r="F66" i="25"/>
  <c r="D16" i="4"/>
  <c r="E16" i="4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E26" i="4"/>
  <c r="D26" i="4"/>
  <c r="C26" i="4"/>
  <c r="B26" i="4"/>
  <c r="G10" i="4"/>
  <c r="F10" i="4"/>
  <c r="E10" i="4"/>
  <c r="D10" i="4"/>
  <c r="C10" i="4"/>
  <c r="B10" i="4"/>
  <c r="D66" i="25" l="1"/>
  <c r="D66" i="6"/>
  <c r="G66" i="4"/>
  <c r="F66" i="4"/>
  <c r="E66" i="4"/>
  <c r="B66" i="4"/>
  <c r="C15" i="2" s="1"/>
  <c r="C14" i="2" s="1"/>
  <c r="C36" i="2" s="1"/>
  <c r="C66" i="4"/>
  <c r="D15" i="2" s="1"/>
  <c r="D14" i="2" s="1"/>
  <c r="D36" i="2" s="1"/>
  <c r="D66" i="4"/>
  <c r="E15" i="2" s="1"/>
  <c r="E17" i="2" l="1"/>
  <c r="E14" i="2" l="1"/>
  <c r="E36" i="2" l="1"/>
</calcChain>
</file>

<file path=xl/sharedStrings.xml><?xml version="1.0" encoding="utf-8"?>
<sst xmlns="http://schemas.openxmlformats.org/spreadsheetml/2006/main" count="1152" uniqueCount="113">
  <si>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</si>
  <si>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</si>
  <si>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</si>
  <si>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</si>
  <si>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</si>
  <si>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</si>
  <si>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</si>
  <si>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</si>
  <si>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</si>
  <si>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</si>
  <si>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</si>
  <si>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</si>
  <si>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</si>
  <si>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</si>
  <si>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</si>
  <si>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</si>
  <si>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</si>
  <si>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</si>
  <si>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</si>
  <si>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</si>
  <si>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</si>
  <si>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</si>
  <si>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</si>
  <si>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</si>
  <si>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Закон 2021</t>
  </si>
  <si>
    <t>Уточнен план 2021 г.</t>
  </si>
  <si>
    <t>31 март 2021 г.</t>
  </si>
  <si>
    <t>30 юни 2021 г.</t>
  </si>
  <si>
    <t>30 септември 2021 г.</t>
  </si>
  <si>
    <t>31 декември 2021 г.</t>
  </si>
  <si>
    <t>* Класификационен код съгласно Решение № 891 на Министерския съвет от 2020 г.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</si>
  <si>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</si>
  <si>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</si>
  <si>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</si>
  <si>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</si>
  <si>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</si>
  <si>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</si>
  <si>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</si>
  <si>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</si>
  <si>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</si>
  <si>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</si>
  <si>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</si>
  <si>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към 31.03.2021 г.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</si>
  <si>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водитее, възложена на „Напоителни системи“ ЕАД (§43-00), съгласно § 4а от ПЗР на закона за водите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</si>
  <si>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</si>
  <si>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</si>
  <si>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</si>
  <si>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</si>
  <si>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</si>
  <si>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</si>
  <si>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</si>
  <si>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</si>
  <si>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</si>
  <si>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</si>
  <si>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</si>
  <si>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</si>
  <si>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</si>
  <si>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в Международния съвет по лова и опазване на дивеча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</si>
  <si>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</si>
  <si>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</si>
  <si>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</si>
  <si>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</si>
  <si>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</si>
  <si>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</si>
  <si>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</si>
  <si>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</si>
  <si>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</si>
  <si>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</si>
  <si>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</si>
  <si>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</si>
  <si>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</si>
  <si>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</si>
  <si>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</si>
  <si>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</si>
  <si>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</si>
  <si>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</si>
  <si>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</si>
  <si>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</si>
  <si>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</si>
  <si>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</si>
  <si>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</si>
  <si>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</si>
  <si>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</si>
  <si>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</si>
  <si>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</si>
  <si>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</si>
  <si>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на : Министерство на земеделието, храните и горите  към 31.03.2021 г.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</si>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</sst>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7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5" borderId="0" xfId="0" applyFont="1" applyFill="1"/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6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6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0" fillId="0" borderId="0" xfId="0" applyFont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44"/>
  <sheetViews>
    <sheetView tabSelected="1" zoomScale="115" zoomScaleNormal="115" workbookViewId="0">
      <selection activeCell="L16" sqref="L16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8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" bestFit="1" customWidth="1"/>
    <col min="11" max="11" width="12" style="1" bestFit="1" customWidth="1"/>
    <col min="12" max="16384" width="9.33203125" style="1"/>
  </cols>
  <sheetData>
    <row r="3" spans="1:14" ht="42" customHeight="1" x14ac:dyDescent="0.2">
      <c r="A3" s="67" t="s">
        <v>14</v>
      </c>
      <c r="B3" s="67"/>
      <c r="C3" s="67"/>
      <c r="D3" s="67"/>
      <c r="E3" s="67"/>
      <c r="F3" s="67"/>
      <c r="G3" s="67"/>
      <c r="H3" s="67"/>
    </row>
    <row r="4" spans="1:14" x14ac:dyDescent="0.2">
      <c r="A4" s="68" t="s">
        <v>86</v>
      </c>
      <c r="B4" s="68"/>
      <c r="C4" s="68"/>
      <c r="D4" s="68"/>
      <c r="E4" s="68"/>
      <c r="F4" s="68"/>
      <c r="G4" s="68"/>
      <c r="H4" s="68"/>
    </row>
    <row r="5" spans="1:14" x14ac:dyDescent="0.2">
      <c r="A5" s="69" t="s">
        <v>20</v>
      </c>
      <c r="B5" s="70"/>
      <c r="C5" s="70"/>
      <c r="D5" s="70"/>
      <c r="E5" s="70"/>
      <c r="F5" s="70"/>
      <c r="G5" s="70"/>
      <c r="H5" s="70"/>
    </row>
    <row r="6" spans="1:14" x14ac:dyDescent="0.2">
      <c r="A6" s="46"/>
    </row>
    <row r="7" spans="1:14" x14ac:dyDescent="0.2">
      <c r="A7" s="68" t="s">
        <v>22</v>
      </c>
      <c r="B7" s="68"/>
      <c r="C7" s="68"/>
      <c r="D7" s="68"/>
      <c r="E7" s="68"/>
      <c r="F7" s="68"/>
      <c r="G7" s="68"/>
      <c r="H7" s="68"/>
    </row>
    <row r="8" spans="1:14" x14ac:dyDescent="0.2">
      <c r="A8" s="68" t="s">
        <v>42</v>
      </c>
      <c r="B8" s="68"/>
      <c r="C8" s="68"/>
      <c r="D8" s="68"/>
      <c r="E8" s="68"/>
      <c r="F8" s="68"/>
      <c r="G8" s="68"/>
      <c r="H8" s="68"/>
    </row>
    <row r="9" spans="1:14" x14ac:dyDescent="0.2">
      <c r="A9" s="70" t="s">
        <v>21</v>
      </c>
      <c r="B9" s="70"/>
      <c r="C9" s="70"/>
      <c r="D9" s="70"/>
      <c r="E9" s="70"/>
      <c r="F9" s="70"/>
      <c r="G9" s="70"/>
      <c r="H9" s="70"/>
    </row>
    <row r="10" spans="1:14" ht="13.5" thickBot="1" x14ac:dyDescent="0.25">
      <c r="A10" s="26" t="s">
        <v>3</v>
      </c>
      <c r="H10" s="27" t="s">
        <v>3</v>
      </c>
      <c r="I10" s="11"/>
      <c r="J10" s="11"/>
      <c r="K10" s="11"/>
      <c r="L10" s="11"/>
      <c r="M10" s="11"/>
      <c r="N10" s="11"/>
    </row>
    <row r="11" spans="1:14" ht="12.75" customHeight="1" x14ac:dyDescent="0.2">
      <c r="A11" s="64" t="s">
        <v>15</v>
      </c>
      <c r="B11" s="64" t="s">
        <v>23</v>
      </c>
      <c r="C11" s="74" t="s">
        <v>24</v>
      </c>
      <c r="D11" s="71" t="s">
        <v>25</v>
      </c>
      <c r="E11" s="28" t="s">
        <v>4</v>
      </c>
      <c r="F11" s="28" t="s">
        <v>4</v>
      </c>
      <c r="G11" s="28" t="s">
        <v>4</v>
      </c>
      <c r="H11" s="28" t="s">
        <v>4</v>
      </c>
      <c r="I11" s="11"/>
      <c r="J11" s="11"/>
      <c r="K11" s="11"/>
      <c r="L11" s="11"/>
      <c r="M11" s="11"/>
      <c r="N11" s="11"/>
    </row>
    <row r="12" spans="1:14" x14ac:dyDescent="0.2">
      <c r="A12" s="65"/>
      <c r="B12" s="65"/>
      <c r="C12" s="75"/>
      <c r="D12" s="72"/>
      <c r="E12" s="29" t="s">
        <v>5</v>
      </c>
      <c r="F12" s="29" t="s">
        <v>5</v>
      </c>
      <c r="G12" s="29" t="s">
        <v>5</v>
      </c>
      <c r="H12" s="29" t="s">
        <v>5</v>
      </c>
      <c r="I12" s="11"/>
      <c r="J12" s="11"/>
      <c r="K12" s="11"/>
      <c r="L12" s="11"/>
      <c r="M12" s="11"/>
      <c r="N12" s="11"/>
    </row>
    <row r="13" spans="1:14" ht="26.25" thickBot="1" x14ac:dyDescent="0.25">
      <c r="A13" s="66"/>
      <c r="B13" s="66"/>
      <c r="C13" s="76"/>
      <c r="D13" s="73"/>
      <c r="E13" s="30" t="s">
        <v>26</v>
      </c>
      <c r="F13" s="31" t="s">
        <v>27</v>
      </c>
      <c r="G13" s="31" t="s">
        <v>28</v>
      </c>
      <c r="H13" s="31" t="s">
        <v>29</v>
      </c>
      <c r="I13" s="11"/>
      <c r="J13" s="11"/>
      <c r="K13" s="11"/>
      <c r="L13" s="11"/>
      <c r="M13" s="11"/>
      <c r="N13" s="11"/>
    </row>
    <row r="14" spans="1:14" ht="26.25" thickBot="1" x14ac:dyDescent="0.25">
      <c r="A14" s="32" t="s">
        <v>61</v>
      </c>
      <c r="B14" s="33" t="s">
        <v>60</v>
      </c>
      <c r="C14" s="49">
        <f>SUM(C15:C26)</f>
        <v>186180100</v>
      </c>
      <c r="D14" s="49">
        <f t="shared" ref="D14:H14" si="0">SUM(D15:D26)</f>
        <v>197523469</v>
      </c>
      <c r="E14" s="49">
        <f t="shared" si="0"/>
        <v>51030394</v>
      </c>
      <c r="F14" s="49">
        <f t="shared" si="0"/>
        <v>0</v>
      </c>
      <c r="G14" s="49">
        <f t="shared" si="0"/>
        <v>0</v>
      </c>
      <c r="H14" s="49">
        <f t="shared" si="0"/>
        <v>0</v>
      </c>
      <c r="I14" s="11"/>
      <c r="J14" s="59"/>
      <c r="K14" s="10"/>
      <c r="L14" s="11"/>
      <c r="M14" s="11"/>
      <c r="N14" s="11"/>
    </row>
    <row r="15" spans="1:14" ht="13.5" thickBot="1" x14ac:dyDescent="0.25">
      <c r="A15" s="34" t="s">
        <v>63</v>
      </c>
      <c r="B15" s="35" t="s">
        <v>62</v>
      </c>
      <c r="C15" s="50">
        <f>'1'!B66</f>
        <v>47191600</v>
      </c>
      <c r="D15" s="50">
        <f>'1'!C66</f>
        <v>47191600</v>
      </c>
      <c r="E15" s="50">
        <f>'1'!D66</f>
        <v>10148711</v>
      </c>
      <c r="F15" s="50">
        <f>'1'!E66</f>
        <v>0</v>
      </c>
      <c r="G15" s="50">
        <f>'1'!F66</f>
        <v>0</v>
      </c>
      <c r="H15" s="50">
        <f>'1'!G66</f>
        <v>0</v>
      </c>
      <c r="I15" s="11"/>
      <c r="J15" s="11"/>
      <c r="K15" s="10"/>
      <c r="L15" s="11"/>
      <c r="M15" s="11"/>
      <c r="N15" s="11"/>
    </row>
    <row r="16" spans="1:14" ht="26.25" thickBot="1" x14ac:dyDescent="0.25">
      <c r="A16" s="34" t="s">
        <v>64</v>
      </c>
      <c r="B16" s="35" t="s">
        <v>65</v>
      </c>
      <c r="C16" s="50">
        <f>'2'!B66</f>
        <v>79000</v>
      </c>
      <c r="D16" s="50">
        <f>'2'!C66</f>
        <v>79000</v>
      </c>
      <c r="E16" s="50">
        <f>'2'!D66</f>
        <v>18253</v>
      </c>
      <c r="F16" s="50">
        <f>'2'!E66</f>
        <v>0</v>
      </c>
      <c r="G16" s="50">
        <f>'2'!F66</f>
        <v>0</v>
      </c>
      <c r="H16" s="50">
        <f>'2'!G66</f>
        <v>0</v>
      </c>
      <c r="I16" s="11"/>
      <c r="J16" s="11"/>
      <c r="K16" s="10"/>
      <c r="L16" s="11"/>
      <c r="M16" s="11"/>
      <c r="N16" s="11"/>
    </row>
    <row r="17" spans="1:14" ht="13.5" thickBot="1" x14ac:dyDescent="0.25">
      <c r="A17" s="34" t="s">
        <v>66</v>
      </c>
      <c r="B17" s="35" t="s">
        <v>67</v>
      </c>
      <c r="C17" s="50">
        <f>'3'!B66</f>
        <v>27531900</v>
      </c>
      <c r="D17" s="50">
        <f>'3'!C66</f>
        <v>31631900</v>
      </c>
      <c r="E17" s="50">
        <f>'3'!D66</f>
        <v>7870023</v>
      </c>
      <c r="F17" s="50">
        <f>'3'!E66</f>
        <v>0</v>
      </c>
      <c r="G17" s="50">
        <f>'3'!F66</f>
        <v>0</v>
      </c>
      <c r="H17" s="50">
        <f>'3'!G66</f>
        <v>0</v>
      </c>
      <c r="I17" s="11"/>
      <c r="J17" s="11"/>
      <c r="K17" s="10"/>
      <c r="L17" s="11"/>
      <c r="M17" s="11"/>
      <c r="N17" s="11"/>
    </row>
    <row r="18" spans="1:14" ht="13.5" thickBot="1" x14ac:dyDescent="0.25">
      <c r="A18" s="34" t="s">
        <v>68</v>
      </c>
      <c r="B18" s="35" t="s">
        <v>69</v>
      </c>
      <c r="C18" s="50">
        <f>'4'!B66</f>
        <v>28845000</v>
      </c>
      <c r="D18" s="50">
        <f>'4'!C66</f>
        <v>33757762</v>
      </c>
      <c r="E18" s="50">
        <f>'4'!D66</f>
        <v>12141222</v>
      </c>
      <c r="F18" s="50">
        <f>'4'!E66</f>
        <v>0</v>
      </c>
      <c r="G18" s="50">
        <f>'4'!F66</f>
        <v>0</v>
      </c>
      <c r="H18" s="50">
        <f>'4'!G66</f>
        <v>0</v>
      </c>
      <c r="I18" s="11"/>
      <c r="J18" s="11"/>
      <c r="K18" s="10"/>
      <c r="L18" s="11"/>
      <c r="M18" s="11"/>
      <c r="N18" s="11"/>
    </row>
    <row r="19" spans="1:14" ht="13.5" thickBot="1" x14ac:dyDescent="0.25">
      <c r="A19" s="34" t="s">
        <v>70</v>
      </c>
      <c r="B19" s="35" t="s">
        <v>71</v>
      </c>
      <c r="C19" s="50">
        <f>'5'!B66</f>
        <v>2975200</v>
      </c>
      <c r="D19" s="50">
        <f>'5'!C66</f>
        <v>2975200</v>
      </c>
      <c r="E19" s="50">
        <f>'5'!D66</f>
        <v>789498</v>
      </c>
      <c r="F19" s="50">
        <f>'5'!E66</f>
        <v>0</v>
      </c>
      <c r="G19" s="50">
        <f>'5'!F66</f>
        <v>0</v>
      </c>
      <c r="H19" s="50">
        <f>'5'!G66</f>
        <v>0</v>
      </c>
      <c r="I19" s="11"/>
      <c r="J19" s="11"/>
      <c r="K19" s="10"/>
      <c r="L19" s="11"/>
      <c r="M19" s="11"/>
      <c r="N19" s="11"/>
    </row>
    <row r="20" spans="1:14" ht="26.25" thickBot="1" x14ac:dyDescent="0.25">
      <c r="A20" s="34" t="s">
        <v>72</v>
      </c>
      <c r="B20" s="35" t="s">
        <v>73</v>
      </c>
      <c r="C20" s="50">
        <f>'6'!B66</f>
        <v>2319600</v>
      </c>
      <c r="D20" s="50">
        <f>'6'!C66</f>
        <v>2319600</v>
      </c>
      <c r="E20" s="50">
        <f>'6'!D66</f>
        <v>510645</v>
      </c>
      <c r="F20" s="50">
        <f>'6'!E66</f>
        <v>0</v>
      </c>
      <c r="G20" s="50">
        <f>'6'!F66</f>
        <v>0</v>
      </c>
      <c r="H20" s="50">
        <f>'6'!G66</f>
        <v>0</v>
      </c>
      <c r="I20" s="11"/>
      <c r="J20" s="11"/>
      <c r="K20" s="10"/>
      <c r="L20" s="11"/>
      <c r="M20" s="11"/>
      <c r="N20" s="11"/>
    </row>
    <row r="21" spans="1:14" ht="26.25" thickBot="1" x14ac:dyDescent="0.25">
      <c r="A21" s="34" t="s">
        <v>74</v>
      </c>
      <c r="B21" s="35" t="s">
        <v>75</v>
      </c>
      <c r="C21" s="50">
        <f>'7'!B66</f>
        <v>1070000</v>
      </c>
      <c r="D21" s="50">
        <f>'7'!C66</f>
        <v>1070000</v>
      </c>
      <c r="E21" s="50">
        <f>'7'!D66</f>
        <v>175087</v>
      </c>
      <c r="F21" s="50">
        <f>'7'!E66</f>
        <v>0</v>
      </c>
      <c r="G21" s="50">
        <f>'7'!F66</f>
        <v>0</v>
      </c>
      <c r="H21" s="50">
        <f>'7'!G66</f>
        <v>0</v>
      </c>
      <c r="I21" s="11"/>
      <c r="J21" s="11"/>
      <c r="K21" s="10"/>
      <c r="L21" s="11"/>
      <c r="M21" s="11"/>
      <c r="N21" s="11"/>
    </row>
    <row r="22" spans="1:14" ht="13.5" thickBot="1" x14ac:dyDescent="0.25">
      <c r="A22" s="34" t="s">
        <v>76</v>
      </c>
      <c r="B22" s="35" t="s">
        <v>77</v>
      </c>
      <c r="C22" s="50">
        <f>'8'!B66</f>
        <v>0</v>
      </c>
      <c r="D22" s="50">
        <f>'8'!C66</f>
        <v>0</v>
      </c>
      <c r="E22" s="50">
        <f>'8'!D66</f>
        <v>0</v>
      </c>
      <c r="F22" s="50">
        <f>'8'!E66</f>
        <v>0</v>
      </c>
      <c r="G22" s="50">
        <f>'8'!F66</f>
        <v>0</v>
      </c>
      <c r="H22" s="50">
        <f>'8'!G66</f>
        <v>0</v>
      </c>
      <c r="I22" s="11"/>
      <c r="J22" s="11"/>
      <c r="K22" s="10"/>
      <c r="L22" s="11"/>
      <c r="M22" s="11"/>
      <c r="N22" s="11"/>
    </row>
    <row r="23" spans="1:14" ht="13.5" thickBot="1" x14ac:dyDescent="0.25">
      <c r="A23" s="34" t="s">
        <v>78</v>
      </c>
      <c r="B23" s="35" t="s">
        <v>79</v>
      </c>
      <c r="C23" s="50">
        <f>'9'!B66</f>
        <v>1225000</v>
      </c>
      <c r="D23" s="50">
        <f>'9'!C66</f>
        <v>1225000</v>
      </c>
      <c r="E23" s="50">
        <f>'9'!D66</f>
        <v>328023</v>
      </c>
      <c r="F23" s="50">
        <f>'9'!E66</f>
        <v>0</v>
      </c>
      <c r="G23" s="50">
        <f>'9'!F66</f>
        <v>0</v>
      </c>
      <c r="H23" s="50">
        <f>'9'!G66</f>
        <v>0</v>
      </c>
      <c r="I23" s="11"/>
      <c r="J23" s="11"/>
      <c r="K23" s="10"/>
      <c r="L23" s="11"/>
      <c r="M23" s="11"/>
      <c r="N23" s="11"/>
    </row>
    <row r="24" spans="1:14" ht="13.5" thickBot="1" x14ac:dyDescent="0.25">
      <c r="A24" s="34" t="s">
        <v>80</v>
      </c>
      <c r="B24" s="35" t="s">
        <v>81</v>
      </c>
      <c r="C24" s="50">
        <f>'10'!B66</f>
        <v>1096000</v>
      </c>
      <c r="D24" s="50">
        <f>'10'!C66</f>
        <v>1096000</v>
      </c>
      <c r="E24" s="50">
        <f>'10'!D66</f>
        <v>146808</v>
      </c>
      <c r="F24" s="50">
        <f>'10'!E66</f>
        <v>0</v>
      </c>
      <c r="G24" s="50">
        <f>'10'!F66</f>
        <v>0</v>
      </c>
      <c r="H24" s="50">
        <f>'10'!G66</f>
        <v>0</v>
      </c>
      <c r="I24" s="11"/>
      <c r="J24" s="11"/>
      <c r="K24" s="10"/>
      <c r="L24" s="11"/>
      <c r="M24" s="11"/>
      <c r="N24" s="11"/>
    </row>
    <row r="25" spans="1:14" ht="26.25" thickBot="1" x14ac:dyDescent="0.25">
      <c r="A25" s="34" t="s">
        <v>82</v>
      </c>
      <c r="B25" s="35" t="s">
        <v>83</v>
      </c>
      <c r="C25" s="50">
        <f>'11'!B66</f>
        <v>72908800</v>
      </c>
      <c r="D25" s="50">
        <f>'11'!C66</f>
        <v>75239407</v>
      </c>
      <c r="E25" s="50">
        <f>'11'!D66</f>
        <v>18797540</v>
      </c>
      <c r="F25" s="50">
        <f>'11'!E66</f>
        <v>0</v>
      </c>
      <c r="G25" s="50">
        <f>'11'!F66</f>
        <v>0</v>
      </c>
      <c r="H25" s="50">
        <f>'11'!G66</f>
        <v>0</v>
      </c>
      <c r="I25" s="11"/>
      <c r="J25" s="11"/>
      <c r="K25" s="10"/>
      <c r="L25" s="11"/>
      <c r="M25" s="11"/>
      <c r="N25" s="11"/>
    </row>
    <row r="26" spans="1:14" ht="26.25" thickBot="1" x14ac:dyDescent="0.25">
      <c r="A26" s="34" t="s">
        <v>84</v>
      </c>
      <c r="B26" s="35" t="s">
        <v>85</v>
      </c>
      <c r="C26" s="50">
        <f>'12'!B66</f>
        <v>938000</v>
      </c>
      <c r="D26" s="50">
        <f>'12'!C66</f>
        <v>938000</v>
      </c>
      <c r="E26" s="50">
        <f>'12'!D66</f>
        <v>104584</v>
      </c>
      <c r="F26" s="50">
        <f>'12'!E66</f>
        <v>0</v>
      </c>
      <c r="G26" s="50">
        <f>'12'!F66</f>
        <v>0</v>
      </c>
      <c r="H26" s="50">
        <f>'12'!G66</f>
        <v>0</v>
      </c>
      <c r="I26" s="11"/>
      <c r="J26" s="11"/>
      <c r="K26" s="10"/>
      <c r="L26" s="11"/>
      <c r="M26" s="11"/>
      <c r="N26" s="11"/>
    </row>
    <row r="27" spans="1:14" s="11" customFormat="1" ht="13.5" thickBot="1" x14ac:dyDescent="0.25">
      <c r="A27" s="36"/>
      <c r="B27" s="37"/>
      <c r="C27" s="51"/>
      <c r="D27" s="51"/>
      <c r="E27" s="51"/>
      <c r="F27" s="51"/>
      <c r="G27" s="51"/>
      <c r="H27" s="51"/>
      <c r="K27" s="10"/>
    </row>
    <row r="28" spans="1:14" ht="26.25" thickBot="1" x14ac:dyDescent="0.25">
      <c r="A28" s="32" t="s">
        <v>87</v>
      </c>
      <c r="B28" s="33" t="s">
        <v>88</v>
      </c>
      <c r="C28" s="49">
        <f>+C29</f>
        <v>6215200</v>
      </c>
      <c r="D28" s="49">
        <f t="shared" ref="D28:H28" si="1">+D29</f>
        <v>6215200</v>
      </c>
      <c r="E28" s="49">
        <f t="shared" si="1"/>
        <v>1358859</v>
      </c>
      <c r="F28" s="49">
        <f t="shared" si="1"/>
        <v>0</v>
      </c>
      <c r="G28" s="49">
        <f t="shared" si="1"/>
        <v>0</v>
      </c>
      <c r="H28" s="49">
        <f t="shared" si="1"/>
        <v>0</v>
      </c>
      <c r="I28" s="11"/>
      <c r="J28" s="11"/>
      <c r="K28" s="10"/>
      <c r="L28" s="11"/>
      <c r="M28" s="11"/>
      <c r="N28" s="11"/>
    </row>
    <row r="29" spans="1:14" ht="13.5" thickBot="1" x14ac:dyDescent="0.25">
      <c r="A29" s="34" t="s">
        <v>89</v>
      </c>
      <c r="B29" s="35" t="s">
        <v>90</v>
      </c>
      <c r="C29" s="50">
        <f>'13'!B66</f>
        <v>6215200</v>
      </c>
      <c r="D29" s="50">
        <f>'13'!C66</f>
        <v>6215200</v>
      </c>
      <c r="E29" s="50">
        <f>'13'!D66</f>
        <v>1358859</v>
      </c>
      <c r="F29" s="50">
        <f>'13'!E66</f>
        <v>0</v>
      </c>
      <c r="G29" s="50">
        <f>'13'!F66</f>
        <v>0</v>
      </c>
      <c r="H29" s="50">
        <f>'13'!G66</f>
        <v>0</v>
      </c>
      <c r="I29" s="11"/>
      <c r="J29" s="11"/>
      <c r="K29" s="10"/>
      <c r="L29" s="11"/>
      <c r="M29" s="11"/>
      <c r="N29" s="11"/>
    </row>
    <row r="30" spans="1:14" s="11" customFormat="1" ht="13.5" thickBot="1" x14ac:dyDescent="0.25">
      <c r="A30" s="38"/>
      <c r="B30" s="39"/>
      <c r="C30" s="51"/>
      <c r="D30" s="51"/>
      <c r="E30" s="51"/>
      <c r="F30" s="51"/>
      <c r="G30" s="51"/>
      <c r="H30" s="51"/>
      <c r="K30" s="10"/>
    </row>
    <row r="31" spans="1:14" ht="26.25" thickBot="1" x14ac:dyDescent="0.25">
      <c r="A31" s="32" t="s">
        <v>91</v>
      </c>
      <c r="B31" s="33" t="s">
        <v>92</v>
      </c>
      <c r="C31" s="49">
        <f>+C32+C33</f>
        <v>30556300</v>
      </c>
      <c r="D31" s="49">
        <f t="shared" ref="D31:H31" si="2">+D32+D33</f>
        <v>30556300</v>
      </c>
      <c r="E31" s="49">
        <f t="shared" si="2"/>
        <v>6485940</v>
      </c>
      <c r="F31" s="49">
        <f t="shared" si="2"/>
        <v>0</v>
      </c>
      <c r="G31" s="49">
        <f t="shared" si="2"/>
        <v>0</v>
      </c>
      <c r="H31" s="49">
        <f t="shared" si="2"/>
        <v>0</v>
      </c>
      <c r="I31" s="11"/>
      <c r="J31" s="59"/>
      <c r="K31" s="10"/>
      <c r="L31" s="11"/>
      <c r="M31" s="11"/>
      <c r="N31" s="11"/>
    </row>
    <row r="32" spans="1:14" ht="26.25" thickBot="1" x14ac:dyDescent="0.25">
      <c r="A32" s="34" t="s">
        <v>93</v>
      </c>
      <c r="B32" s="35" t="s">
        <v>94</v>
      </c>
      <c r="C32" s="50">
        <f>'14'!B66</f>
        <v>25556300</v>
      </c>
      <c r="D32" s="50">
        <f>'14'!C66</f>
        <v>25556300</v>
      </c>
      <c r="E32" s="50">
        <f>'14'!D66</f>
        <v>6036072</v>
      </c>
      <c r="F32" s="50">
        <f>'14'!E66</f>
        <v>0</v>
      </c>
      <c r="G32" s="50">
        <f>'14'!F66</f>
        <v>0</v>
      </c>
      <c r="H32" s="50">
        <f>'14'!G66</f>
        <v>0</v>
      </c>
      <c r="I32" s="11"/>
      <c r="J32" s="11"/>
      <c r="K32" s="10"/>
      <c r="L32" s="11"/>
      <c r="M32" s="11"/>
      <c r="N32" s="11"/>
    </row>
    <row r="33" spans="1:14" ht="26.25" thickBot="1" x14ac:dyDescent="0.25">
      <c r="A33" s="34" t="s">
        <v>95</v>
      </c>
      <c r="B33" s="35" t="s">
        <v>96</v>
      </c>
      <c r="C33" s="50">
        <f>'15'!B66</f>
        <v>5000000</v>
      </c>
      <c r="D33" s="50">
        <f>'15'!C66</f>
        <v>5000000</v>
      </c>
      <c r="E33" s="50">
        <f>'15'!D66</f>
        <v>449868</v>
      </c>
      <c r="F33" s="50">
        <f>'15'!E66</f>
        <v>0</v>
      </c>
      <c r="G33" s="50">
        <f>'15'!F66</f>
        <v>0</v>
      </c>
      <c r="H33" s="50">
        <f>'15'!G66</f>
        <v>0</v>
      </c>
      <c r="I33" s="11"/>
      <c r="J33" s="11"/>
      <c r="K33" s="10"/>
      <c r="L33" s="11"/>
      <c r="M33" s="11"/>
      <c r="N33" s="11"/>
    </row>
    <row r="34" spans="1:14" ht="13.5" thickBot="1" x14ac:dyDescent="0.25">
      <c r="A34" s="40"/>
      <c r="B34" s="41"/>
      <c r="C34" s="50"/>
      <c r="D34" s="50"/>
      <c r="E34" s="50"/>
      <c r="F34" s="50"/>
      <c r="G34" s="50"/>
      <c r="H34" s="50"/>
      <c r="I34" s="11"/>
      <c r="J34" s="11"/>
      <c r="K34" s="10"/>
      <c r="L34" s="11"/>
      <c r="M34" s="11"/>
      <c r="N34" s="11"/>
    </row>
    <row r="35" spans="1:14" ht="13.5" thickBot="1" x14ac:dyDescent="0.25">
      <c r="A35" s="32" t="s">
        <v>97</v>
      </c>
      <c r="B35" s="33" t="s">
        <v>16</v>
      </c>
      <c r="C35" s="52">
        <f>'16'!B66</f>
        <v>20523600</v>
      </c>
      <c r="D35" s="52">
        <f>'16'!C66</f>
        <v>20530933</v>
      </c>
      <c r="E35" s="52">
        <f>'16'!D66</f>
        <v>4525107</v>
      </c>
      <c r="F35" s="52">
        <f>'16'!E66</f>
        <v>0</v>
      </c>
      <c r="G35" s="52">
        <f>'16'!F66</f>
        <v>0</v>
      </c>
      <c r="H35" s="52">
        <f>'16'!G66</f>
        <v>0</v>
      </c>
      <c r="I35" s="11"/>
      <c r="J35" s="11"/>
      <c r="K35" s="10"/>
      <c r="L35" s="11"/>
      <c r="M35" s="11"/>
      <c r="N35" s="11"/>
    </row>
    <row r="36" spans="1:14" ht="13.5" thickBot="1" x14ac:dyDescent="0.25">
      <c r="A36" s="42"/>
      <c r="B36" s="43" t="s">
        <v>17</v>
      </c>
      <c r="C36" s="53">
        <f>+C14+C28+C31+C35</f>
        <v>243475200</v>
      </c>
      <c r="D36" s="53">
        <f t="shared" ref="D36:H36" si="3">+D14+D28+D31+D35</f>
        <v>254825902</v>
      </c>
      <c r="E36" s="53">
        <f t="shared" si="3"/>
        <v>63400300</v>
      </c>
      <c r="F36" s="53">
        <f t="shared" si="3"/>
        <v>0</v>
      </c>
      <c r="G36" s="53">
        <f t="shared" si="3"/>
        <v>0</v>
      </c>
      <c r="H36" s="53">
        <f t="shared" si="3"/>
        <v>0</v>
      </c>
      <c r="I36" s="11"/>
      <c r="J36" s="11"/>
      <c r="K36" s="10"/>
      <c r="L36" s="11"/>
      <c r="M36" s="11"/>
      <c r="N36" s="11"/>
    </row>
    <row r="37" spans="1:14" x14ac:dyDescent="0.2">
      <c r="A37" s="47"/>
      <c r="I37" s="11"/>
      <c r="J37" s="11"/>
      <c r="K37" s="10"/>
      <c r="L37" s="11"/>
      <c r="M37" s="11"/>
      <c r="N37" s="11"/>
    </row>
    <row r="38" spans="1:14" ht="12.75" customHeight="1" x14ac:dyDescent="0.2">
      <c r="A38" s="63" t="s">
        <v>30</v>
      </c>
      <c r="B38" s="63"/>
      <c r="C38" s="63"/>
      <c r="D38" s="63"/>
      <c r="E38" s="63"/>
      <c r="F38" s="63"/>
      <c r="G38" s="63"/>
      <c r="H38" s="63"/>
      <c r="I38" s="11"/>
      <c r="J38" s="11"/>
      <c r="K38" s="10"/>
      <c r="L38" s="11"/>
      <c r="M38" s="11"/>
      <c r="N38" s="11"/>
    </row>
    <row r="39" spans="1:14" s="44" customFormat="1" ht="24.75" customHeight="1" x14ac:dyDescent="0.2">
      <c r="A39" s="61"/>
      <c r="B39" s="61"/>
      <c r="C39" s="62"/>
      <c r="D39" s="61"/>
      <c r="E39" s="61"/>
      <c r="F39" s="61"/>
      <c r="G39" s="61"/>
      <c r="H39" s="61"/>
      <c r="I39" s="60"/>
      <c r="J39" s="60"/>
      <c r="K39" s="60"/>
      <c r="L39" s="60"/>
      <c r="M39" s="60"/>
      <c r="N39" s="60"/>
    </row>
    <row r="40" spans="1:14" ht="24" customHeight="1" x14ac:dyDescent="0.2">
      <c r="A40" s="61"/>
      <c r="B40" s="61"/>
      <c r="C40" s="62"/>
      <c r="D40" s="61"/>
      <c r="E40" s="61"/>
      <c r="F40" s="61"/>
      <c r="G40" s="61"/>
      <c r="H40" s="61"/>
      <c r="I40" s="11"/>
      <c r="J40" s="11"/>
      <c r="K40" s="11"/>
      <c r="L40" s="11"/>
      <c r="M40" s="11"/>
      <c r="N40" s="11"/>
    </row>
    <row r="41" spans="1:14" x14ac:dyDescent="0.2">
      <c r="A41" s="11"/>
      <c r="B41" s="11"/>
      <c r="C41" s="1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</row>
    <row r="42" spans="1:14" x14ac:dyDescent="0.2">
      <c r="A42" s="11"/>
      <c r="B42" s="11"/>
      <c r="C42" s="10"/>
      <c r="D42" s="11"/>
      <c r="E42" s="11"/>
      <c r="F42" s="11"/>
      <c r="G42" s="11"/>
      <c r="H42" s="11"/>
      <c r="I42" s="11"/>
      <c r="J42" s="11"/>
    </row>
    <row r="43" spans="1:14" x14ac:dyDescent="0.2">
      <c r="A43" s="11"/>
      <c r="B43" s="11"/>
      <c r="C43" s="10"/>
      <c r="D43" s="11"/>
      <c r="E43" s="11"/>
      <c r="F43" s="11"/>
      <c r="G43" s="11"/>
      <c r="H43" s="11"/>
      <c r="I43" s="11"/>
      <c r="J43" s="11"/>
    </row>
    <row r="44" spans="1:14" x14ac:dyDescent="0.2">
      <c r="A44" s="11"/>
      <c r="B44" s="11"/>
      <c r="C44" s="10"/>
      <c r="D44" s="11"/>
      <c r="E44" s="11"/>
      <c r="F44" s="11"/>
      <c r="G44" s="11"/>
      <c r="H44" s="11"/>
      <c r="I44" s="11"/>
      <c r="J44" s="11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B66" sqref="B66:G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67" t="s">
        <v>0</v>
      </c>
      <c r="B3" s="67"/>
      <c r="C3" s="67"/>
      <c r="D3" s="67"/>
      <c r="E3" s="67"/>
      <c r="F3" s="67"/>
      <c r="G3" s="67"/>
    </row>
    <row r="4" spans="1:7" x14ac:dyDescent="0.2">
      <c r="A4" s="68" t="s">
        <v>42</v>
      </c>
      <c r="B4" s="68"/>
      <c r="C4" s="68"/>
      <c r="D4" s="68"/>
      <c r="E4" s="68"/>
      <c r="F4" s="68"/>
      <c r="G4" s="68"/>
    </row>
    <row r="5" spans="1:7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7" x14ac:dyDescent="0.2">
      <c r="A6" s="83" t="s">
        <v>104</v>
      </c>
      <c r="B6" s="84"/>
      <c r="C6" s="84"/>
      <c r="D6" s="84"/>
      <c r="E6" s="84"/>
      <c r="F6" s="84"/>
      <c r="G6" s="85"/>
    </row>
    <row r="7" spans="1:7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7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7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7" ht="13.5" thickBot="1" x14ac:dyDescent="0.25">
      <c r="A10" s="5" t="s">
        <v>6</v>
      </c>
      <c r="B10" s="20">
        <f>+B12+B13+B14</f>
        <v>0</v>
      </c>
      <c r="C10" s="20">
        <f t="shared" ref="C10:G10" si="0">+C12+C13+C14</f>
        <v>0</v>
      </c>
      <c r="D10" s="20">
        <f t="shared" si="0"/>
        <v>0</v>
      </c>
      <c r="E10" s="20">
        <f t="shared" si="0"/>
        <v>0</v>
      </c>
      <c r="F10" s="20">
        <f t="shared" si="0"/>
        <v>0</v>
      </c>
      <c r="G10" s="20">
        <f t="shared" si="0"/>
        <v>0</v>
      </c>
    </row>
    <row r="11" spans="1:7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7" ht="13.5" thickBot="1" x14ac:dyDescent="0.25">
      <c r="A12" s="7" t="s">
        <v>8</v>
      </c>
      <c r="B12" s="21"/>
      <c r="C12" s="21"/>
      <c r="D12" s="21"/>
      <c r="E12" s="21"/>
      <c r="F12" s="21"/>
      <c r="G12" s="21"/>
    </row>
    <row r="13" spans="1:7" ht="13.5" thickBot="1" x14ac:dyDescent="0.25">
      <c r="A13" s="7" t="s">
        <v>9</v>
      </c>
      <c r="B13" s="21"/>
      <c r="C13" s="21"/>
      <c r="D13" s="21"/>
      <c r="E13" s="21"/>
      <c r="F13" s="21"/>
      <c r="G13" s="21"/>
    </row>
    <row r="14" spans="1:7" ht="13.5" thickBot="1" x14ac:dyDescent="0.25">
      <c r="A14" s="7" t="s">
        <v>10</v>
      </c>
      <c r="B14" s="21"/>
      <c r="C14" s="21"/>
      <c r="D14" s="21"/>
      <c r="E14" s="21"/>
      <c r="F14" s="21"/>
      <c r="G14" s="21"/>
    </row>
    <row r="15" spans="1:7" ht="13.5" thickBot="1" x14ac:dyDescent="0.25">
      <c r="A15" s="6"/>
      <c r="B15" s="21"/>
      <c r="C15" s="21"/>
      <c r="D15" s="21"/>
      <c r="E15" s="21"/>
      <c r="F15" s="21"/>
      <c r="G15" s="21"/>
    </row>
    <row r="16" spans="1:7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7" ht="13.5" thickBot="1" x14ac:dyDescent="0.25">
      <c r="A65" s="6"/>
      <c r="B65" s="21"/>
      <c r="C65" s="21"/>
      <c r="D65" s="21"/>
      <c r="E65" s="21"/>
      <c r="F65" s="21"/>
      <c r="G65" s="21"/>
    </row>
    <row r="66" spans="1:7" ht="13.5" thickBot="1" x14ac:dyDescent="0.25">
      <c r="A66" s="5" t="s">
        <v>12</v>
      </c>
      <c r="B66" s="20">
        <f t="shared" ref="B66:G66" si="9">+B16+B10</f>
        <v>0</v>
      </c>
      <c r="C66" s="20">
        <f t="shared" si="9"/>
        <v>0</v>
      </c>
      <c r="D66" s="20">
        <f t="shared" si="9"/>
        <v>0</v>
      </c>
      <c r="E66" s="20">
        <f t="shared" si="9"/>
        <v>0</v>
      </c>
      <c r="F66" s="20">
        <f t="shared" si="9"/>
        <v>0</v>
      </c>
      <c r="G66" s="20">
        <f t="shared" si="9"/>
        <v>0</v>
      </c>
    </row>
    <row r="67" spans="1:7" ht="13.5" thickBot="1" x14ac:dyDescent="0.25">
      <c r="A67" s="6"/>
      <c r="B67" s="21"/>
      <c r="C67" s="21"/>
      <c r="D67" s="21"/>
      <c r="E67" s="21"/>
      <c r="F67" s="21"/>
      <c r="G67" s="21"/>
    </row>
    <row r="68" spans="1:7" ht="13.5" thickBot="1" x14ac:dyDescent="0.25">
      <c r="A68" s="6" t="s">
        <v>13</v>
      </c>
      <c r="B68" s="24"/>
      <c r="C68" s="24"/>
      <c r="D68" s="24"/>
      <c r="E68" s="24"/>
      <c r="F68" s="24"/>
      <c r="G68" s="24"/>
    </row>
    <row r="69" spans="1:7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I64" sqref="I64:J67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105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1225000</v>
      </c>
      <c r="C10" s="20">
        <f t="shared" ref="C10:G10" si="0">+C12+C13+C14</f>
        <v>1225000</v>
      </c>
      <c r="D10" s="20">
        <f t="shared" si="0"/>
        <v>328023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7"/>
    </row>
    <row r="12" spans="1:10" ht="13.5" thickBot="1" x14ac:dyDescent="0.25">
      <c r="A12" s="7" t="s">
        <v>8</v>
      </c>
      <c r="B12" s="21">
        <v>1085000</v>
      </c>
      <c r="C12" s="21">
        <v>1085000</v>
      </c>
      <c r="D12" s="21">
        <v>302614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140000</v>
      </c>
      <c r="C13" s="21">
        <v>140000</v>
      </c>
      <c r="D13" s="21">
        <v>25409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7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7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7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7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7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7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7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  <c r="J22" s="57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1225000</v>
      </c>
      <c r="C66" s="20">
        <f t="shared" si="9"/>
        <v>1225000</v>
      </c>
      <c r="D66" s="20">
        <f t="shared" si="9"/>
        <v>328023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70</v>
      </c>
      <c r="C68" s="24">
        <v>70</v>
      </c>
      <c r="D68" s="24">
        <v>53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I9" sqref="I9:K20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106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1096000</v>
      </c>
      <c r="C10" s="20">
        <f t="shared" ref="C10:G10" si="0">+C12+C13+C14</f>
        <v>1096000</v>
      </c>
      <c r="D10" s="20">
        <f t="shared" si="0"/>
        <v>146808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7"/>
    </row>
    <row r="12" spans="1:10" ht="13.5" thickBot="1" x14ac:dyDescent="0.25">
      <c r="A12" s="7" t="s">
        <v>8</v>
      </c>
      <c r="B12" s="21">
        <v>576000</v>
      </c>
      <c r="C12" s="21">
        <v>576000</v>
      </c>
      <c r="D12" s="21">
        <v>123037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520000</v>
      </c>
      <c r="C13" s="21">
        <v>520000</v>
      </c>
      <c r="D13" s="21">
        <v>23771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7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1096000</v>
      </c>
      <c r="C66" s="20">
        <f t="shared" si="9"/>
        <v>1096000</v>
      </c>
      <c r="D66" s="20">
        <f t="shared" si="9"/>
        <v>146808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25</v>
      </c>
      <c r="C68" s="24">
        <v>25</v>
      </c>
      <c r="D68" s="24">
        <v>20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23" sqref="D2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67" t="s">
        <v>0</v>
      </c>
      <c r="B3" s="67"/>
      <c r="C3" s="67"/>
      <c r="D3" s="67"/>
      <c r="E3" s="67"/>
      <c r="F3" s="67"/>
      <c r="G3" s="67"/>
    </row>
    <row r="4" spans="1:12" x14ac:dyDescent="0.2">
      <c r="A4" s="68" t="s">
        <v>42</v>
      </c>
      <c r="B4" s="68"/>
      <c r="C4" s="68"/>
      <c r="D4" s="68"/>
      <c r="E4" s="68"/>
      <c r="F4" s="68"/>
      <c r="G4" s="68"/>
    </row>
    <row r="5" spans="1:12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2" x14ac:dyDescent="0.2">
      <c r="A6" s="83" t="s">
        <v>107</v>
      </c>
      <c r="B6" s="84"/>
      <c r="C6" s="84"/>
      <c r="D6" s="84"/>
      <c r="E6" s="84"/>
      <c r="F6" s="84"/>
      <c r="G6" s="85"/>
    </row>
    <row r="7" spans="1:12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2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2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2" ht="13.5" thickBot="1" x14ac:dyDescent="0.25">
      <c r="A10" s="5" t="s">
        <v>6</v>
      </c>
      <c r="B10" s="20">
        <f>+B12+B13+B14</f>
        <v>67687100</v>
      </c>
      <c r="C10" s="20">
        <f t="shared" ref="C10:G10" si="0">+C12+C13+C14</f>
        <v>67687100</v>
      </c>
      <c r="D10" s="20">
        <f t="shared" si="0"/>
        <v>15981048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L10" s="57"/>
    </row>
    <row r="11" spans="1:12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12" ht="13.5" thickBot="1" x14ac:dyDescent="0.25">
      <c r="A12" s="7" t="s">
        <v>8</v>
      </c>
      <c r="B12" s="21">
        <v>56102000</v>
      </c>
      <c r="C12" s="21">
        <v>56102000</v>
      </c>
      <c r="D12" s="21">
        <v>13585214</v>
      </c>
      <c r="E12" s="21"/>
      <c r="F12" s="21"/>
      <c r="G12" s="21"/>
      <c r="L12" s="57"/>
    </row>
    <row r="13" spans="1:12" ht="13.5" thickBot="1" x14ac:dyDescent="0.25">
      <c r="A13" s="7" t="s">
        <v>9</v>
      </c>
      <c r="B13" s="21">
        <v>10585100</v>
      </c>
      <c r="C13" s="21">
        <v>10585100</v>
      </c>
      <c r="D13" s="21">
        <v>2133761</v>
      </c>
      <c r="E13" s="21"/>
      <c r="F13" s="21"/>
      <c r="G13" s="21"/>
      <c r="I13" s="45"/>
      <c r="J13" s="45"/>
      <c r="L13" s="57"/>
    </row>
    <row r="14" spans="1:12" ht="13.5" thickBot="1" x14ac:dyDescent="0.25">
      <c r="A14" s="7" t="s">
        <v>10</v>
      </c>
      <c r="B14" s="21">
        <v>1000000</v>
      </c>
      <c r="C14" s="21">
        <v>1000000</v>
      </c>
      <c r="D14" s="21">
        <v>262073</v>
      </c>
      <c r="E14" s="21"/>
      <c r="F14" s="21"/>
      <c r="G14" s="21"/>
      <c r="L14" s="57"/>
    </row>
    <row r="15" spans="1:12" ht="13.5" thickBot="1" x14ac:dyDescent="0.25">
      <c r="A15" s="6"/>
      <c r="B15" s="21"/>
      <c r="C15" s="21"/>
      <c r="D15" s="21"/>
      <c r="E15" s="21"/>
      <c r="F15" s="21"/>
      <c r="G15" s="21"/>
      <c r="L15" s="57"/>
    </row>
    <row r="16" spans="1:12" ht="32.25" customHeight="1" thickBot="1" x14ac:dyDescent="0.25">
      <c r="A16" s="5" t="s">
        <v>11</v>
      </c>
      <c r="B16" s="20">
        <f>+B17+B20+B26+B29+B32+B39+B46</f>
        <v>5221700</v>
      </c>
      <c r="C16" s="20">
        <f t="shared" ref="C16:G16" si="1">+C17+C20+C26+C29+C32+C39+C46</f>
        <v>7552307</v>
      </c>
      <c r="D16" s="20">
        <f t="shared" si="1"/>
        <v>2816492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L16" s="57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L17" s="57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L18" s="57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L19" s="57"/>
    </row>
    <row r="20" spans="1:18" s="11" customFormat="1" ht="13.5" thickBot="1" x14ac:dyDescent="0.25">
      <c r="A20" s="8" t="s">
        <v>9</v>
      </c>
      <c r="B20" s="25">
        <f>+B22+B23+B24+B25</f>
        <v>5000000</v>
      </c>
      <c r="C20" s="25">
        <f t="shared" ref="C20:G20" si="3">+C22+C23+C24+C25</f>
        <v>7330607</v>
      </c>
      <c r="D20" s="25">
        <f t="shared" si="3"/>
        <v>2816492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L20" s="57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L21" s="57"/>
    </row>
    <row r="22" spans="1:18" ht="57.75" customHeight="1" thickBot="1" x14ac:dyDescent="0.25">
      <c r="A22" s="9" t="s">
        <v>32</v>
      </c>
      <c r="B22" s="21">
        <v>1800000</v>
      </c>
      <c r="C22" s="21">
        <v>1800000</v>
      </c>
      <c r="D22" s="21"/>
      <c r="E22" s="21"/>
      <c r="F22" s="21"/>
      <c r="G22" s="21"/>
      <c r="L22" s="57"/>
    </row>
    <row r="23" spans="1:18" ht="64.5" thickBot="1" x14ac:dyDescent="0.25">
      <c r="A23" s="9" t="s">
        <v>44</v>
      </c>
      <c r="B23" s="21">
        <v>2200000</v>
      </c>
      <c r="C23" s="56">
        <v>4530607</v>
      </c>
      <c r="D23" s="56">
        <v>2816492</v>
      </c>
      <c r="E23" s="21"/>
      <c r="F23" s="21"/>
      <c r="G23" s="21"/>
      <c r="L23" s="57"/>
    </row>
    <row r="24" spans="1:18" ht="54.75" customHeight="1" thickBot="1" x14ac:dyDescent="0.25">
      <c r="A24" s="9" t="s">
        <v>33</v>
      </c>
      <c r="B24" s="21">
        <v>1000000</v>
      </c>
      <c r="C24" s="21">
        <v>1000000</v>
      </c>
      <c r="D24" s="21"/>
      <c r="E24" s="21"/>
      <c r="F24" s="21"/>
      <c r="G24" s="21"/>
      <c r="L24" s="57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10800</v>
      </c>
      <c r="C29" s="22">
        <f t="shared" si="5"/>
        <v>10800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>
        <v>10800</v>
      </c>
      <c r="C31" s="23">
        <v>10800</v>
      </c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210900</v>
      </c>
      <c r="C46" s="22">
        <f t="shared" ref="C46:G46" si="8">SUM(C48:C65)</f>
        <v>210900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54">
        <v>88600</v>
      </c>
      <c r="C55" s="23">
        <v>88600</v>
      </c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>
        <v>84400</v>
      </c>
      <c r="C56" s="23">
        <v>84400</v>
      </c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>
        <v>22400</v>
      </c>
      <c r="C57" s="23">
        <v>22400</v>
      </c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>
        <v>15500</v>
      </c>
      <c r="C58" s="23">
        <v>15500</v>
      </c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7" ht="13.5" thickBot="1" x14ac:dyDescent="0.25">
      <c r="A65" s="6"/>
      <c r="B65" s="21"/>
      <c r="C65" s="21"/>
      <c r="D65" s="21"/>
      <c r="E65" s="21"/>
      <c r="F65" s="21"/>
      <c r="G65" s="21"/>
    </row>
    <row r="66" spans="1:7" ht="13.5" thickBot="1" x14ac:dyDescent="0.25">
      <c r="A66" s="5" t="s">
        <v>12</v>
      </c>
      <c r="B66" s="20">
        <f t="shared" ref="B66:G66" si="9">+B16+B10</f>
        <v>72908800</v>
      </c>
      <c r="C66" s="20">
        <f t="shared" si="9"/>
        <v>75239407</v>
      </c>
      <c r="D66" s="20">
        <f t="shared" si="9"/>
        <v>18797540</v>
      </c>
      <c r="E66" s="20">
        <f t="shared" si="9"/>
        <v>0</v>
      </c>
      <c r="F66" s="20">
        <f t="shared" si="9"/>
        <v>0</v>
      </c>
      <c r="G66" s="20">
        <f t="shared" si="9"/>
        <v>0</v>
      </c>
    </row>
    <row r="67" spans="1:7" ht="13.5" thickBot="1" x14ac:dyDescent="0.25">
      <c r="A67" s="6"/>
      <c r="B67" s="21"/>
      <c r="C67" s="21"/>
      <c r="D67" s="21"/>
      <c r="E67" s="21"/>
      <c r="F67" s="21"/>
      <c r="G67" s="21"/>
    </row>
    <row r="68" spans="1:7" ht="13.5" thickBot="1" x14ac:dyDescent="0.25">
      <c r="A68" s="6" t="s">
        <v>13</v>
      </c>
      <c r="B68" s="24">
        <v>2345</v>
      </c>
      <c r="C68" s="24">
        <v>2345</v>
      </c>
      <c r="D68" s="24">
        <v>2344</v>
      </c>
      <c r="E68" s="24"/>
      <c r="F68" s="24"/>
      <c r="G68" s="24"/>
    </row>
    <row r="69" spans="1:7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I63" sqref="I63:K7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108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938000</v>
      </c>
      <c r="C10" s="20">
        <f t="shared" ref="C10:G10" si="0">+C12+C13+C14</f>
        <v>938000</v>
      </c>
      <c r="D10" s="20">
        <f t="shared" si="0"/>
        <v>104584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7"/>
    </row>
    <row r="12" spans="1:10" ht="13.5" thickBot="1" x14ac:dyDescent="0.25">
      <c r="A12" s="7" t="s">
        <v>8</v>
      </c>
      <c r="B12" s="21">
        <v>413000</v>
      </c>
      <c r="C12" s="21">
        <v>413000</v>
      </c>
      <c r="D12" s="21">
        <v>104354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525000</v>
      </c>
      <c r="C13" s="21">
        <v>525000</v>
      </c>
      <c r="D13" s="21">
        <v>230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7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7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938000</v>
      </c>
      <c r="C66" s="20">
        <f t="shared" si="9"/>
        <v>938000</v>
      </c>
      <c r="D66" s="20">
        <f t="shared" si="9"/>
        <v>104584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43</v>
      </c>
      <c r="C68" s="24">
        <v>43</v>
      </c>
      <c r="D68" s="24">
        <v>38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I9" sqref="I9:L1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109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6184000</v>
      </c>
      <c r="C10" s="20">
        <f t="shared" ref="C10:G10" si="0">+C12+C13+C14</f>
        <v>6184000</v>
      </c>
      <c r="D10" s="20">
        <f t="shared" si="0"/>
        <v>1358859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10" ht="13.5" thickBot="1" x14ac:dyDescent="0.25">
      <c r="A12" s="7" t="s">
        <v>8</v>
      </c>
      <c r="B12" s="21">
        <v>4649000</v>
      </c>
      <c r="C12" s="21">
        <v>4649000</v>
      </c>
      <c r="D12" s="21">
        <v>1156388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1535000</v>
      </c>
      <c r="C13" s="21">
        <v>1535000</v>
      </c>
      <c r="D13" s="21">
        <v>200521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/>
      <c r="C14" s="21"/>
      <c r="D14" s="21">
        <v>1950</v>
      </c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</row>
    <row r="16" spans="1:10" ht="32.25" customHeight="1" thickBot="1" x14ac:dyDescent="0.25">
      <c r="A16" s="5" t="s">
        <v>11</v>
      </c>
      <c r="B16" s="20">
        <f>+B17+B20+B26+B29+B32+B39+B46</f>
        <v>31200</v>
      </c>
      <c r="C16" s="20">
        <f t="shared" ref="C16:G16" si="1">+C17+C20+C26+C29+C32+C39+C46</f>
        <v>31200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31200</v>
      </c>
      <c r="C46" s="22">
        <f t="shared" ref="C46:G46" si="8">SUM(C48:C65)</f>
        <v>31200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>
        <v>31200</v>
      </c>
      <c r="C59" s="23">
        <v>31200</v>
      </c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6215200</v>
      </c>
      <c r="C66" s="20">
        <f t="shared" si="9"/>
        <v>6215200</v>
      </c>
      <c r="D66" s="20">
        <f t="shared" si="9"/>
        <v>1358859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264</v>
      </c>
      <c r="C68" s="24">
        <v>264</v>
      </c>
      <c r="D68" s="24">
        <v>266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I9" sqref="I9:I1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110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25545000</v>
      </c>
      <c r="C10" s="20">
        <f t="shared" ref="C10:G10" si="0">+C12+C13+C14</f>
        <v>25545000</v>
      </c>
      <c r="D10" s="20">
        <f t="shared" si="0"/>
        <v>6033244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10" ht="13.5" thickBot="1" x14ac:dyDescent="0.25">
      <c r="A12" s="7" t="s">
        <v>8</v>
      </c>
      <c r="B12" s="21">
        <v>20478000</v>
      </c>
      <c r="C12" s="21">
        <v>20478000</v>
      </c>
      <c r="D12" s="21">
        <v>4961782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4767000</v>
      </c>
      <c r="C13" s="21">
        <v>4767000</v>
      </c>
      <c r="D13" s="21">
        <v>1070749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>
        <v>300000</v>
      </c>
      <c r="C14" s="21">
        <v>300000</v>
      </c>
      <c r="D14" s="21">
        <v>713</v>
      </c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7"/>
    </row>
    <row r="16" spans="1:10" ht="32.25" customHeight="1" thickBot="1" x14ac:dyDescent="0.25">
      <c r="A16" s="5" t="s">
        <v>11</v>
      </c>
      <c r="B16" s="20">
        <f>+B17+B20+B26+B29+B32+B39+B46</f>
        <v>11300</v>
      </c>
      <c r="C16" s="20">
        <f t="shared" ref="C16:G16" si="1">+C17+C20+C26+C29+C32+C39+C46</f>
        <v>11300</v>
      </c>
      <c r="D16" s="20">
        <f t="shared" si="1"/>
        <v>2828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11300</v>
      </c>
      <c r="C46" s="22">
        <f t="shared" ref="C46:G46" si="8">SUM(C48:C65)</f>
        <v>11300</v>
      </c>
      <c r="D46" s="22">
        <f t="shared" si="8"/>
        <v>2828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>
        <v>4300</v>
      </c>
      <c r="C60" s="23">
        <v>4300</v>
      </c>
      <c r="D60" s="23">
        <v>2828</v>
      </c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55">
        <v>7000</v>
      </c>
      <c r="C61" s="23">
        <v>7000</v>
      </c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7" ht="13.5" thickBot="1" x14ac:dyDescent="0.25">
      <c r="A65" s="6"/>
      <c r="B65" s="21"/>
      <c r="C65" s="21"/>
      <c r="D65" s="21"/>
      <c r="E65" s="21"/>
      <c r="F65" s="21"/>
      <c r="G65" s="21"/>
    </row>
    <row r="66" spans="1:7" ht="13.5" thickBot="1" x14ac:dyDescent="0.25">
      <c r="A66" s="5" t="s">
        <v>12</v>
      </c>
      <c r="B66" s="20">
        <f t="shared" ref="B66:G66" si="9">+B16+B10</f>
        <v>25556300</v>
      </c>
      <c r="C66" s="20">
        <f t="shared" si="9"/>
        <v>25556300</v>
      </c>
      <c r="D66" s="20">
        <f t="shared" si="9"/>
        <v>6036072</v>
      </c>
      <c r="E66" s="20">
        <f t="shared" si="9"/>
        <v>0</v>
      </c>
      <c r="F66" s="20">
        <f t="shared" si="9"/>
        <v>0</v>
      </c>
      <c r="G66" s="20">
        <f t="shared" si="9"/>
        <v>0</v>
      </c>
    </row>
    <row r="67" spans="1:7" ht="13.5" thickBot="1" x14ac:dyDescent="0.25">
      <c r="A67" s="6"/>
      <c r="B67" s="21"/>
      <c r="C67" s="21"/>
      <c r="D67" s="21"/>
      <c r="E67" s="21"/>
      <c r="F67" s="21"/>
      <c r="G67" s="21"/>
    </row>
    <row r="68" spans="1:7" ht="13.5" thickBot="1" x14ac:dyDescent="0.25">
      <c r="A68" s="6" t="s">
        <v>13</v>
      </c>
      <c r="B68" s="24">
        <v>1407</v>
      </c>
      <c r="C68" s="24">
        <v>1407</v>
      </c>
      <c r="D68" s="24">
        <v>1015</v>
      </c>
      <c r="E68" s="24"/>
      <c r="F68" s="24"/>
      <c r="G68" s="24"/>
    </row>
    <row r="69" spans="1:7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0" zoomScaleNormal="100" zoomScaleSheetLayoutView="100" workbookViewId="0">
      <selection activeCell="I8" sqref="I8:L20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111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5000000</v>
      </c>
      <c r="C10" s="20">
        <f t="shared" ref="C10:G10" si="0">+C12+C13+C14</f>
        <v>5000000</v>
      </c>
      <c r="D10" s="20">
        <f t="shared" si="0"/>
        <v>449868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7"/>
    </row>
    <row r="12" spans="1:10" ht="13.5" thickBot="1" x14ac:dyDescent="0.25">
      <c r="A12" s="7" t="s">
        <v>8</v>
      </c>
      <c r="B12" s="21"/>
      <c r="C12" s="21"/>
      <c r="D12" s="21"/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5000000</v>
      </c>
      <c r="C13" s="21">
        <v>5000000</v>
      </c>
      <c r="D13" s="21">
        <v>449868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7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7" ht="13.5" thickBot="1" x14ac:dyDescent="0.25">
      <c r="A65" s="6"/>
      <c r="B65" s="21"/>
      <c r="C65" s="21"/>
      <c r="D65" s="21"/>
      <c r="E65" s="21"/>
      <c r="F65" s="21"/>
      <c r="G65" s="21"/>
    </row>
    <row r="66" spans="1:7" ht="13.5" thickBot="1" x14ac:dyDescent="0.25">
      <c r="A66" s="5" t="s">
        <v>12</v>
      </c>
      <c r="B66" s="20">
        <f t="shared" ref="B66:G66" si="9">+B16+B10</f>
        <v>5000000</v>
      </c>
      <c r="C66" s="20">
        <f t="shared" si="9"/>
        <v>5000000</v>
      </c>
      <c r="D66" s="20">
        <f t="shared" si="9"/>
        <v>449868</v>
      </c>
      <c r="E66" s="20">
        <f t="shared" si="9"/>
        <v>0</v>
      </c>
      <c r="F66" s="20">
        <f t="shared" si="9"/>
        <v>0</v>
      </c>
      <c r="G66" s="20">
        <f t="shared" si="9"/>
        <v>0</v>
      </c>
    </row>
    <row r="67" spans="1:7" ht="13.5" thickBot="1" x14ac:dyDescent="0.25">
      <c r="A67" s="6"/>
      <c r="B67" s="21"/>
      <c r="C67" s="21"/>
      <c r="D67" s="21"/>
      <c r="E67" s="21"/>
      <c r="F67" s="21"/>
      <c r="G67" s="21"/>
    </row>
    <row r="68" spans="1:7" ht="13.5" thickBot="1" x14ac:dyDescent="0.25">
      <c r="A68" s="6" t="s">
        <v>13</v>
      </c>
      <c r="B68" s="24"/>
      <c r="C68" s="24"/>
      <c r="D68" s="24"/>
      <c r="E68" s="24"/>
      <c r="F68" s="24"/>
      <c r="G68" s="24"/>
    </row>
    <row r="69" spans="1:7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8" zoomScaleNormal="100" zoomScaleSheetLayoutView="100" workbookViewId="0">
      <selection activeCell="I50" sqref="I50:K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112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20523600</v>
      </c>
      <c r="C10" s="20">
        <f t="shared" ref="C10:G10" si="0">+C12+C13+C14</f>
        <v>20530933</v>
      </c>
      <c r="D10" s="20">
        <f t="shared" si="0"/>
        <v>4525107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7"/>
    </row>
    <row r="12" spans="1:10" ht="13.5" thickBot="1" x14ac:dyDescent="0.25">
      <c r="A12" s="7" t="s">
        <v>8</v>
      </c>
      <c r="B12" s="21">
        <v>11378000</v>
      </c>
      <c r="C12" s="21">
        <v>11378000</v>
      </c>
      <c r="D12" s="21">
        <v>2702543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7679600</v>
      </c>
      <c r="C13" s="21">
        <v>7686933</v>
      </c>
      <c r="D13" s="21">
        <v>1382268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>
        <v>1466000</v>
      </c>
      <c r="C14" s="21">
        <v>1466000</v>
      </c>
      <c r="D14" s="21">
        <v>440296</v>
      </c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7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7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7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7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7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7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7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  <c r="J22" s="57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  <c r="J23" s="57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  <c r="J24" s="57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  <c r="J25" s="57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J26" s="57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57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57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J29" s="57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57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57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J32" s="57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57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57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57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57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57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57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J39" s="57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57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57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57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57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57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57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J46" s="57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57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57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57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57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57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57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57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57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57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57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57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57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57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57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57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57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57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57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  <c r="J65" s="57"/>
    </row>
    <row r="66" spans="1:10" ht="13.5" thickBot="1" x14ac:dyDescent="0.25">
      <c r="A66" s="5" t="s">
        <v>12</v>
      </c>
      <c r="B66" s="20">
        <f t="shared" ref="B66:G66" si="9">+B16+B10</f>
        <v>20523600</v>
      </c>
      <c r="C66" s="20">
        <f t="shared" si="9"/>
        <v>20530933</v>
      </c>
      <c r="D66" s="20">
        <f t="shared" si="9"/>
        <v>4525107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310</v>
      </c>
      <c r="C68" s="24">
        <v>310</v>
      </c>
      <c r="D68" s="24">
        <v>275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" zoomScale="115" zoomScaleNormal="115" zoomScaleSheetLayoutView="100" workbookViewId="0">
      <selection activeCell="D46" sqref="D4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14.5" style="1" customWidth="1"/>
    <col min="10" max="10" width="21.83203125" style="1" customWidth="1"/>
    <col min="11" max="16384" width="9.33203125" style="1"/>
  </cols>
  <sheetData>
    <row r="3" spans="1:12" x14ac:dyDescent="0.2">
      <c r="A3" s="67" t="s">
        <v>0</v>
      </c>
      <c r="B3" s="67"/>
      <c r="C3" s="67"/>
      <c r="D3" s="67"/>
      <c r="E3" s="67"/>
      <c r="F3" s="67"/>
      <c r="G3" s="67"/>
    </row>
    <row r="4" spans="1:12" x14ac:dyDescent="0.2">
      <c r="A4" s="68" t="s">
        <v>42</v>
      </c>
      <c r="B4" s="68"/>
      <c r="C4" s="68"/>
      <c r="D4" s="68"/>
      <c r="E4" s="68"/>
      <c r="F4" s="68"/>
      <c r="G4" s="68"/>
    </row>
    <row r="5" spans="1:12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2" ht="13.5" thickBot="1" x14ac:dyDescent="0.25">
      <c r="A6" s="78" t="s">
        <v>19</v>
      </c>
      <c r="B6" s="79"/>
      <c r="C6" s="79"/>
      <c r="D6" s="79"/>
      <c r="E6" s="79"/>
      <c r="F6" s="79"/>
      <c r="G6" s="80"/>
    </row>
    <row r="7" spans="1:12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  <c r="I7" s="11"/>
      <c r="J7" s="11"/>
      <c r="K7" s="11"/>
      <c r="L7" s="11"/>
    </row>
    <row r="8" spans="1:12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  <c r="I8" s="11"/>
      <c r="J8" s="11"/>
      <c r="K8" s="11"/>
      <c r="L8" s="11"/>
    </row>
    <row r="9" spans="1:12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  <c r="I9" s="11"/>
      <c r="J9" s="11"/>
      <c r="K9" s="11"/>
      <c r="L9" s="11"/>
    </row>
    <row r="10" spans="1:12" ht="13.5" thickBot="1" x14ac:dyDescent="0.25">
      <c r="A10" s="5" t="s">
        <v>6</v>
      </c>
      <c r="B10" s="20">
        <f>+B12+B13+B14</f>
        <v>213748200</v>
      </c>
      <c r="C10" s="20">
        <f t="shared" ref="C10:G10" si="0">+C12+C13+C14</f>
        <v>222768295</v>
      </c>
      <c r="D10" s="20">
        <f t="shared" si="0"/>
        <v>49367524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I10" s="11"/>
      <c r="J10" s="58"/>
      <c r="K10" s="11"/>
      <c r="L10" s="11"/>
    </row>
    <row r="11" spans="1:12" ht="13.5" thickBot="1" x14ac:dyDescent="0.25">
      <c r="A11" s="6" t="s">
        <v>7</v>
      </c>
      <c r="B11" s="21"/>
      <c r="C11" s="21"/>
      <c r="D11" s="21"/>
      <c r="E11" s="21"/>
      <c r="F11" s="21"/>
      <c r="G11" s="21"/>
      <c r="I11" s="11"/>
      <c r="J11" s="58"/>
      <c r="K11" s="11"/>
      <c r="L11" s="11"/>
    </row>
    <row r="12" spans="1:12" ht="13.5" thickBot="1" x14ac:dyDescent="0.25">
      <c r="A12" s="7" t="s">
        <v>8</v>
      </c>
      <c r="B12" s="21">
        <f>SUM('1:16'!B12)</f>
        <v>154961100</v>
      </c>
      <c r="C12" s="21">
        <f>SUM('1:16'!C12)</f>
        <v>154961100</v>
      </c>
      <c r="D12" s="21">
        <f>SUM('1:16'!D12)</f>
        <v>36848183</v>
      </c>
      <c r="E12" s="21">
        <f>SUM('1:16'!E12)</f>
        <v>0</v>
      </c>
      <c r="F12" s="21">
        <f>SUM('1:16'!F12)</f>
        <v>0</v>
      </c>
      <c r="G12" s="21">
        <f>SUM('1:16'!G12)</f>
        <v>0</v>
      </c>
      <c r="I12" s="11"/>
      <c r="J12" s="58"/>
      <c r="K12" s="11"/>
      <c r="L12" s="11"/>
    </row>
    <row r="13" spans="1:12" ht="13.5" thickBot="1" x14ac:dyDescent="0.25">
      <c r="A13" s="7" t="s">
        <v>9</v>
      </c>
      <c r="B13" s="21">
        <f>SUM('1:16'!B13)</f>
        <v>50030100</v>
      </c>
      <c r="C13" s="21">
        <f>SUM('1:16'!C13)</f>
        <v>54524438</v>
      </c>
      <c r="D13" s="21">
        <f>SUM('1:16'!D13)</f>
        <v>11640454</v>
      </c>
      <c r="E13" s="21">
        <f>SUM('1:16'!E13)</f>
        <v>0</v>
      </c>
      <c r="F13" s="21">
        <f>SUM('1:16'!F13)</f>
        <v>0</v>
      </c>
      <c r="G13" s="21">
        <f>SUM('1:16'!G13)</f>
        <v>0</v>
      </c>
      <c r="I13" s="11"/>
      <c r="J13" s="58"/>
      <c r="K13" s="11"/>
      <c r="L13" s="11"/>
    </row>
    <row r="14" spans="1:12" ht="13.5" thickBot="1" x14ac:dyDescent="0.25">
      <c r="A14" s="7" t="s">
        <v>10</v>
      </c>
      <c r="B14" s="21">
        <f>SUM('1:16'!B14)</f>
        <v>8757000</v>
      </c>
      <c r="C14" s="21">
        <f>SUM('1:16'!C14)</f>
        <v>13282757</v>
      </c>
      <c r="D14" s="21">
        <f>SUM('1:16'!D14)</f>
        <v>878887</v>
      </c>
      <c r="E14" s="21">
        <f>SUM('1:16'!E14)</f>
        <v>0</v>
      </c>
      <c r="F14" s="21">
        <f>SUM('1:16'!F14)</f>
        <v>0</v>
      </c>
      <c r="G14" s="21">
        <f>SUM('1:16'!G14)</f>
        <v>0</v>
      </c>
      <c r="I14" s="11"/>
      <c r="J14" s="58"/>
      <c r="K14" s="11"/>
      <c r="L14" s="11"/>
    </row>
    <row r="15" spans="1:12" ht="13.5" thickBot="1" x14ac:dyDescent="0.25">
      <c r="A15" s="6"/>
      <c r="B15" s="21"/>
      <c r="C15" s="21"/>
      <c r="D15" s="21"/>
      <c r="E15" s="21"/>
      <c r="F15" s="21"/>
      <c r="G15" s="21"/>
      <c r="I15" s="11"/>
      <c r="J15" s="58"/>
      <c r="K15" s="11"/>
      <c r="L15" s="11"/>
    </row>
    <row r="16" spans="1:12" ht="32.25" customHeight="1" thickBot="1" x14ac:dyDescent="0.25">
      <c r="A16" s="5" t="s">
        <v>11</v>
      </c>
      <c r="B16" s="20">
        <f>+B17+B20+B26+B29+B32+B39+B46</f>
        <v>29727000</v>
      </c>
      <c r="C16" s="20">
        <f t="shared" ref="C16:G16" si="1">+C17+C20+C26+C29+C32+C39+C46</f>
        <v>32057607</v>
      </c>
      <c r="D16" s="20">
        <f t="shared" si="1"/>
        <v>14032776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I16" s="11"/>
      <c r="J16" s="58"/>
      <c r="K16" s="11"/>
      <c r="L16" s="11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8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I18" s="11"/>
      <c r="J18" s="58"/>
      <c r="K18" s="11"/>
      <c r="L18" s="11"/>
    </row>
    <row r="19" spans="1:18" ht="15.75" customHeight="1" thickBot="1" x14ac:dyDescent="0.25">
      <c r="A19" s="6"/>
      <c r="B19" s="21">
        <f>SUM('1:16'!B19)</f>
        <v>0</v>
      </c>
      <c r="C19" s="21">
        <f>SUM('1:16'!C19)</f>
        <v>0</v>
      </c>
      <c r="D19" s="21">
        <f>SUM('1:16'!D19)</f>
        <v>0</v>
      </c>
      <c r="E19" s="21">
        <f>SUM('1:16'!E19)</f>
        <v>0</v>
      </c>
      <c r="F19" s="21">
        <f>SUM('1:16'!F19)</f>
        <v>0</v>
      </c>
      <c r="G19" s="21">
        <f>SUM('1:16'!G19)</f>
        <v>0</v>
      </c>
      <c r="I19" s="11"/>
      <c r="J19" s="58"/>
      <c r="K19" s="11"/>
      <c r="L19" s="11"/>
    </row>
    <row r="20" spans="1:18" s="11" customFormat="1" ht="13.5" thickBot="1" x14ac:dyDescent="0.25">
      <c r="A20" s="8" t="s">
        <v>9</v>
      </c>
      <c r="B20" s="25">
        <f>+B22+B23+B24+B25</f>
        <v>5000000</v>
      </c>
      <c r="C20" s="25">
        <f t="shared" ref="C20:G20" si="3">+C22+C23+C24+C25</f>
        <v>7330607</v>
      </c>
      <c r="D20" s="25">
        <f t="shared" si="3"/>
        <v>2816492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8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I21" s="11"/>
      <c r="J21" s="58"/>
      <c r="K21" s="11"/>
      <c r="L21" s="11"/>
    </row>
    <row r="22" spans="1:18" ht="57.75" customHeight="1" thickBot="1" x14ac:dyDescent="0.25">
      <c r="A22" s="9" t="s">
        <v>32</v>
      </c>
      <c r="B22" s="21">
        <f>SUM('1:16'!B22)</f>
        <v>1800000</v>
      </c>
      <c r="C22" s="21">
        <f>SUM('1:16'!C22)</f>
        <v>1800000</v>
      </c>
      <c r="D22" s="21">
        <f>SUM('1:16'!D22)</f>
        <v>0</v>
      </c>
      <c r="E22" s="21">
        <f>SUM('1:16'!E22)</f>
        <v>0</v>
      </c>
      <c r="F22" s="21">
        <f>SUM('1:16'!F22)</f>
        <v>0</v>
      </c>
      <c r="G22" s="21">
        <f>SUM('1:16'!G22)</f>
        <v>0</v>
      </c>
      <c r="I22" s="11"/>
      <c r="J22" s="58"/>
      <c r="K22" s="11"/>
      <c r="L22" s="11"/>
    </row>
    <row r="23" spans="1:18" ht="64.5" thickBot="1" x14ac:dyDescent="0.25">
      <c r="A23" s="9" t="s">
        <v>44</v>
      </c>
      <c r="B23" s="21">
        <f>SUM('1:16'!B23)</f>
        <v>2200000</v>
      </c>
      <c r="C23" s="21">
        <f>SUM('1:16'!C23)</f>
        <v>4530607</v>
      </c>
      <c r="D23" s="21">
        <f>SUM('1:16'!D23)</f>
        <v>2816492</v>
      </c>
      <c r="E23" s="21">
        <f>SUM('1:16'!E23)</f>
        <v>0</v>
      </c>
      <c r="F23" s="21">
        <f>SUM('1:16'!F23)</f>
        <v>0</v>
      </c>
      <c r="G23" s="21">
        <f>SUM('1:16'!G23)</f>
        <v>0</v>
      </c>
      <c r="J23" s="57"/>
    </row>
    <row r="24" spans="1:18" ht="54.75" customHeight="1" thickBot="1" x14ac:dyDescent="0.25">
      <c r="A24" s="9" t="s">
        <v>33</v>
      </c>
      <c r="B24" s="21">
        <f>SUM('1:16'!B24)</f>
        <v>1000000</v>
      </c>
      <c r="C24" s="21">
        <f>SUM('1:16'!C24)</f>
        <v>1000000</v>
      </c>
      <c r="D24" s="21">
        <f>SUM('1:16'!D24)</f>
        <v>0</v>
      </c>
      <c r="E24" s="21">
        <f>SUM('1:16'!E24)</f>
        <v>0</v>
      </c>
      <c r="F24" s="21">
        <f>SUM('1:16'!F24)</f>
        <v>0</v>
      </c>
      <c r="G24" s="21">
        <f>SUM('1:16'!G24)</f>
        <v>0</v>
      </c>
      <c r="J24" s="57"/>
    </row>
    <row r="25" spans="1:18" ht="24" customHeight="1" thickBot="1" x14ac:dyDescent="0.25">
      <c r="A25" s="6"/>
      <c r="B25" s="21">
        <f>SUM('1:16'!B25)</f>
        <v>0</v>
      </c>
      <c r="C25" s="21">
        <f>SUM('1:16'!C25)</f>
        <v>0</v>
      </c>
      <c r="D25" s="21">
        <f>SUM('1:16'!D25)</f>
        <v>0</v>
      </c>
      <c r="E25" s="21">
        <f>SUM('1:16'!E25)</f>
        <v>0</v>
      </c>
      <c r="F25" s="21">
        <f>SUM('1:16'!F25)</f>
        <v>0</v>
      </c>
      <c r="G25" s="21">
        <f>SUM('1:16'!G25)</f>
        <v>0</v>
      </c>
      <c r="J25" s="57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J26" s="57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57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>
        <f>SUM('1:16'!B28)</f>
        <v>0</v>
      </c>
      <c r="C28" s="23">
        <f>SUM('1:16'!C28)</f>
        <v>0</v>
      </c>
      <c r="D28" s="23">
        <f>SUM('1:16'!D28)</f>
        <v>0</v>
      </c>
      <c r="E28" s="23">
        <f>SUM('1:16'!E28)</f>
        <v>0</v>
      </c>
      <c r="F28" s="23">
        <f>SUM('1:16'!F28)</f>
        <v>0</v>
      </c>
      <c r="G28" s="23">
        <f>SUM('1:16'!G28)</f>
        <v>0</v>
      </c>
      <c r="H28" s="10"/>
      <c r="I28" s="11"/>
      <c r="J28" s="57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10800</v>
      </c>
      <c r="C29" s="22">
        <f t="shared" si="5"/>
        <v>10800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J29" s="57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57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>
        <f>SUM('1:16'!B31)</f>
        <v>10800</v>
      </c>
      <c r="C31" s="23">
        <f>SUM('1:16'!C31)</f>
        <v>10800</v>
      </c>
      <c r="D31" s="23">
        <f>SUM('1:16'!D31)</f>
        <v>0</v>
      </c>
      <c r="E31" s="23">
        <f>SUM('1:16'!E31)</f>
        <v>0</v>
      </c>
      <c r="F31" s="23">
        <f>SUM('1:16'!F31)</f>
        <v>0</v>
      </c>
      <c r="G31" s="23">
        <f>SUM('1:16'!G31)</f>
        <v>0</v>
      </c>
      <c r="H31" s="10"/>
      <c r="I31" s="11"/>
      <c r="J31" s="57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J32" s="57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57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>
        <f>SUM('1:16'!B34)</f>
        <v>0</v>
      </c>
      <c r="C34" s="23">
        <f>SUM('1:16'!C34)</f>
        <v>0</v>
      </c>
      <c r="D34" s="23">
        <f>SUM('1:16'!D34)</f>
        <v>0</v>
      </c>
      <c r="E34" s="23">
        <f>SUM('1:16'!E34)</f>
        <v>0</v>
      </c>
      <c r="F34" s="23">
        <f>SUM('1:16'!F34)</f>
        <v>0</v>
      </c>
      <c r="G34" s="23">
        <f>SUM('1:16'!G34)</f>
        <v>0</v>
      </c>
      <c r="H34" s="10"/>
      <c r="I34" s="11"/>
      <c r="J34" s="57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>
        <f>SUM('1:16'!B35)</f>
        <v>0</v>
      </c>
      <c r="C35" s="23">
        <f>SUM('1:16'!C35)</f>
        <v>0</v>
      </c>
      <c r="D35" s="23">
        <f>SUM('1:16'!D35)</f>
        <v>0</v>
      </c>
      <c r="E35" s="23">
        <f>SUM('1:16'!E35)</f>
        <v>0</v>
      </c>
      <c r="F35" s="23">
        <f>SUM('1:16'!F35)</f>
        <v>0</v>
      </c>
      <c r="G35" s="23">
        <f>SUM('1:16'!G35)</f>
        <v>0</v>
      </c>
      <c r="H35" s="10"/>
      <c r="I35" s="11"/>
      <c r="J35" s="57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>
        <f>SUM('1:16'!B36)</f>
        <v>0</v>
      </c>
      <c r="C36" s="23">
        <f>SUM('1:16'!C36)</f>
        <v>0</v>
      </c>
      <c r="D36" s="23">
        <f>SUM('1:16'!D36)</f>
        <v>0</v>
      </c>
      <c r="E36" s="23">
        <f>SUM('1:16'!E36)</f>
        <v>0</v>
      </c>
      <c r="F36" s="23">
        <f>SUM('1:16'!F36)</f>
        <v>0</v>
      </c>
      <c r="G36" s="23">
        <f>SUM('1:16'!G36)</f>
        <v>0</v>
      </c>
      <c r="H36" s="10"/>
      <c r="I36" s="11"/>
      <c r="J36" s="57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>
        <f>SUM('1:16'!B37)</f>
        <v>0</v>
      </c>
      <c r="C37" s="23">
        <f>SUM('1:16'!C37)</f>
        <v>0</v>
      </c>
      <c r="D37" s="23">
        <f>SUM('1:16'!D37)</f>
        <v>0</v>
      </c>
      <c r="E37" s="23">
        <f>SUM('1:16'!E37)</f>
        <v>0</v>
      </c>
      <c r="F37" s="23">
        <f>SUM('1:16'!F37)</f>
        <v>0</v>
      </c>
      <c r="G37" s="23">
        <f>SUM('1:16'!G37)</f>
        <v>0</v>
      </c>
      <c r="H37" s="10"/>
      <c r="I37" s="11"/>
      <c r="J37" s="57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>
        <f>SUM('1:16'!B38)</f>
        <v>0</v>
      </c>
      <c r="C38" s="23">
        <f>SUM('1:16'!C38)</f>
        <v>0</v>
      </c>
      <c r="D38" s="23">
        <f>SUM('1:16'!D38)</f>
        <v>0</v>
      </c>
      <c r="E38" s="23">
        <f>SUM('1:16'!E38)</f>
        <v>0</v>
      </c>
      <c r="F38" s="23">
        <f>SUM('1:16'!F38)</f>
        <v>0</v>
      </c>
      <c r="G38" s="23">
        <f>SUM('1:16'!G38)</f>
        <v>0</v>
      </c>
      <c r="H38" s="10"/>
      <c r="I38" s="11"/>
      <c r="J38" s="57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24000000</v>
      </c>
      <c r="C39" s="22">
        <f t="shared" si="7"/>
        <v>24000000</v>
      </c>
      <c r="D39" s="22">
        <f t="shared" si="7"/>
        <v>11200000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J39" s="57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57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>
        <f>SUM('1:16'!B41)</f>
        <v>24000000</v>
      </c>
      <c r="C41" s="23">
        <f>SUM('1:16'!C41)</f>
        <v>24000000</v>
      </c>
      <c r="D41" s="23">
        <f>SUM('1:16'!D41)</f>
        <v>11200000</v>
      </c>
      <c r="E41" s="23">
        <f>SUM('1:16'!E41)</f>
        <v>0</v>
      </c>
      <c r="F41" s="23">
        <f>SUM('1:16'!F41)</f>
        <v>0</v>
      </c>
      <c r="G41" s="23">
        <f>SUM('1:16'!G41)</f>
        <v>0</v>
      </c>
      <c r="H41" s="10"/>
      <c r="I41" s="11"/>
      <c r="J41" s="57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>
        <f>SUM('1:16'!B42)</f>
        <v>0</v>
      </c>
      <c r="C42" s="23">
        <f>SUM('1:16'!C42)</f>
        <v>0</v>
      </c>
      <c r="D42" s="23">
        <f>SUM('1:16'!D42)</f>
        <v>0</v>
      </c>
      <c r="E42" s="23">
        <f>SUM('1:16'!E42)</f>
        <v>0</v>
      </c>
      <c r="F42" s="23">
        <f>SUM('1:16'!F42)</f>
        <v>0</v>
      </c>
      <c r="G42" s="23">
        <f>SUM('1:16'!G42)</f>
        <v>0</v>
      </c>
      <c r="H42" s="10"/>
      <c r="I42" s="11"/>
      <c r="J42" s="57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>
        <f>SUM('1:16'!B43)</f>
        <v>0</v>
      </c>
      <c r="C43" s="23">
        <f>SUM('1:16'!C43)</f>
        <v>0</v>
      </c>
      <c r="D43" s="23">
        <f>SUM('1:16'!D43)</f>
        <v>0</v>
      </c>
      <c r="E43" s="23">
        <f>SUM('1:16'!E43)</f>
        <v>0</v>
      </c>
      <c r="F43" s="23">
        <f>SUM('1:16'!F43)</f>
        <v>0</v>
      </c>
      <c r="G43" s="23">
        <f>SUM('1:16'!G43)</f>
        <v>0</v>
      </c>
      <c r="H43" s="10"/>
      <c r="I43" s="11"/>
      <c r="J43" s="57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>
        <f>SUM('1:16'!B44)</f>
        <v>0</v>
      </c>
      <c r="C44" s="23">
        <f>SUM('1:16'!C44)</f>
        <v>0</v>
      </c>
      <c r="D44" s="23">
        <f>SUM('1:16'!D44)</f>
        <v>0</v>
      </c>
      <c r="E44" s="23">
        <f>SUM('1:16'!E44)</f>
        <v>0</v>
      </c>
      <c r="F44" s="23">
        <f>SUM('1:16'!F44)</f>
        <v>0</v>
      </c>
      <c r="G44" s="23">
        <f>SUM('1:16'!G44)</f>
        <v>0</v>
      </c>
      <c r="H44" s="10"/>
      <c r="I44" s="11"/>
      <c r="J44" s="57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>
        <f>SUM('1:16'!B45)</f>
        <v>0</v>
      </c>
      <c r="C45" s="23">
        <f>SUM('1:16'!C45)</f>
        <v>0</v>
      </c>
      <c r="D45" s="23">
        <f>SUM('1:16'!D45)</f>
        <v>0</v>
      </c>
      <c r="E45" s="23">
        <f>SUM('1:16'!E45)</f>
        <v>0</v>
      </c>
      <c r="F45" s="23">
        <f>SUM('1:16'!F45)</f>
        <v>0</v>
      </c>
      <c r="G45" s="23">
        <f>SUM('1:16'!G45)</f>
        <v>0</v>
      </c>
      <c r="H45" s="10"/>
      <c r="I45" s="11"/>
      <c r="J45" s="57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716200</v>
      </c>
      <c r="C46" s="22">
        <f t="shared" ref="C46:G46" si="8">SUM(C48:C65)</f>
        <v>716200</v>
      </c>
      <c r="D46" s="22">
        <f t="shared" si="8"/>
        <v>16284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J46" s="57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57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>
        <f>SUM('1:16'!B48)</f>
        <v>372400</v>
      </c>
      <c r="C48" s="23">
        <f>SUM('1:16'!C48)</f>
        <v>372400</v>
      </c>
      <c r="D48" s="23">
        <f>SUM('1:16'!D48)</f>
        <v>0</v>
      </c>
      <c r="E48" s="23">
        <f>SUM('1:16'!E48)</f>
        <v>0</v>
      </c>
      <c r="F48" s="23">
        <f>SUM('1:16'!F48)</f>
        <v>0</v>
      </c>
      <c r="G48" s="23">
        <f>SUM('1:16'!G48)</f>
        <v>0</v>
      </c>
      <c r="H48" s="10"/>
      <c r="I48" s="11"/>
      <c r="J48" s="57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>
        <f>SUM('1:16'!B49)</f>
        <v>11000</v>
      </c>
      <c r="C49" s="23">
        <f>SUM('1:16'!C49)</f>
        <v>11000</v>
      </c>
      <c r="D49" s="23">
        <f>SUM('1:16'!D49)</f>
        <v>0</v>
      </c>
      <c r="E49" s="23">
        <f>SUM('1:16'!E49)</f>
        <v>0</v>
      </c>
      <c r="F49" s="23">
        <f>SUM('1:16'!F49)</f>
        <v>0</v>
      </c>
      <c r="G49" s="23">
        <f>SUM('1:16'!G49)</f>
        <v>0</v>
      </c>
      <c r="H49" s="10"/>
      <c r="I49" s="11"/>
      <c r="J49" s="57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>
        <f>SUM('1:16'!B50)</f>
        <v>14100</v>
      </c>
      <c r="C50" s="23">
        <f>SUM('1:16'!C50)</f>
        <v>14100</v>
      </c>
      <c r="D50" s="23">
        <f>SUM('1:16'!D50)</f>
        <v>13456</v>
      </c>
      <c r="E50" s="23">
        <f>SUM('1:16'!E50)</f>
        <v>0</v>
      </c>
      <c r="F50" s="23">
        <f>SUM('1:16'!F50)</f>
        <v>0</v>
      </c>
      <c r="G50" s="23">
        <f>SUM('1:16'!G50)</f>
        <v>0</v>
      </c>
      <c r="H50" s="10"/>
      <c r="I50" s="11"/>
      <c r="J50" s="57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>
        <f>SUM('1:16'!B51)</f>
        <v>4700</v>
      </c>
      <c r="C51" s="23">
        <f>SUM('1:16'!C51)</f>
        <v>4700</v>
      </c>
      <c r="D51" s="23">
        <f>SUM('1:16'!D51)</f>
        <v>0</v>
      </c>
      <c r="E51" s="23">
        <f>SUM('1:16'!E51)</f>
        <v>0</v>
      </c>
      <c r="F51" s="23">
        <f>SUM('1:16'!F51)</f>
        <v>0</v>
      </c>
      <c r="G51" s="23">
        <f>SUM('1:16'!G51)</f>
        <v>0</v>
      </c>
      <c r="H51" s="10"/>
      <c r="I51" s="11"/>
      <c r="J51" s="57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>
        <f>SUM('1:16'!B52)</f>
        <v>48600</v>
      </c>
      <c r="C52" s="23">
        <f>SUM('1:16'!C52)</f>
        <v>48600</v>
      </c>
      <c r="D52" s="23">
        <f>SUM('1:16'!D52)</f>
        <v>0</v>
      </c>
      <c r="E52" s="23">
        <f>SUM('1:16'!E52)</f>
        <v>0</v>
      </c>
      <c r="F52" s="23">
        <f>SUM('1:16'!F52)</f>
        <v>0</v>
      </c>
      <c r="G52" s="23">
        <f>SUM('1:16'!G52)</f>
        <v>0</v>
      </c>
      <c r="H52" s="10"/>
      <c r="I52" s="11"/>
      <c r="J52" s="57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>
        <f>SUM('1:16'!B53)</f>
        <v>10400</v>
      </c>
      <c r="C53" s="23">
        <f>SUM('1:16'!C53)</f>
        <v>10400</v>
      </c>
      <c r="D53" s="23">
        <f>SUM('1:16'!D53)</f>
        <v>0</v>
      </c>
      <c r="E53" s="23">
        <f>SUM('1:16'!E53)</f>
        <v>0</v>
      </c>
      <c r="F53" s="23">
        <f>SUM('1:16'!F53)</f>
        <v>0</v>
      </c>
      <c r="G53" s="23">
        <f>SUM('1:16'!G53)</f>
        <v>0</v>
      </c>
      <c r="H53" s="10"/>
      <c r="I53" s="11"/>
      <c r="J53" s="57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>
        <f>SUM('1:16'!B54)</f>
        <v>1600</v>
      </c>
      <c r="C54" s="23">
        <f>SUM('1:16'!C54)</f>
        <v>1600</v>
      </c>
      <c r="D54" s="23">
        <f>SUM('1:16'!D54)</f>
        <v>0</v>
      </c>
      <c r="E54" s="23">
        <f>SUM('1:16'!E54)</f>
        <v>0</v>
      </c>
      <c r="F54" s="23">
        <f>SUM('1:16'!F54)</f>
        <v>0</v>
      </c>
      <c r="G54" s="23">
        <f>SUM('1:16'!G54)</f>
        <v>0</v>
      </c>
      <c r="H54" s="10"/>
      <c r="I54" s="11"/>
      <c r="J54" s="57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>
        <f>SUM('1:16'!B55)</f>
        <v>88600</v>
      </c>
      <c r="C55" s="23">
        <f>SUM('1:16'!C55)</f>
        <v>88600</v>
      </c>
      <c r="D55" s="23">
        <f>SUM('1:16'!D55)</f>
        <v>0</v>
      </c>
      <c r="E55" s="23">
        <f>SUM('1:16'!E55)</f>
        <v>0</v>
      </c>
      <c r="F55" s="23">
        <f>SUM('1:16'!F55)</f>
        <v>0</v>
      </c>
      <c r="G55" s="23">
        <f>SUM('1:16'!G55)</f>
        <v>0</v>
      </c>
      <c r="H55" s="10"/>
      <c r="I55" s="11"/>
      <c r="J55" s="57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>
        <f>SUM('1:16'!B56)</f>
        <v>84400</v>
      </c>
      <c r="C56" s="23">
        <f>SUM('1:16'!C56)</f>
        <v>84400</v>
      </c>
      <c r="D56" s="23">
        <f>SUM('1:16'!D56)</f>
        <v>0</v>
      </c>
      <c r="E56" s="23">
        <f>SUM('1:16'!E56)</f>
        <v>0</v>
      </c>
      <c r="F56" s="23">
        <f>SUM('1:16'!F56)</f>
        <v>0</v>
      </c>
      <c r="G56" s="23">
        <f>SUM('1:16'!G56)</f>
        <v>0</v>
      </c>
      <c r="H56" s="10"/>
      <c r="I56" s="11"/>
      <c r="J56" s="57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>
        <f>SUM('1:16'!B57)</f>
        <v>22400</v>
      </c>
      <c r="C57" s="23">
        <f>SUM('1:16'!C57)</f>
        <v>22400</v>
      </c>
      <c r="D57" s="23">
        <f>SUM('1:16'!D57)</f>
        <v>0</v>
      </c>
      <c r="E57" s="23">
        <f>SUM('1:16'!E57)</f>
        <v>0</v>
      </c>
      <c r="F57" s="23">
        <f>SUM('1:16'!F57)</f>
        <v>0</v>
      </c>
      <c r="G57" s="23">
        <f>SUM('1:16'!G57)</f>
        <v>0</v>
      </c>
      <c r="H57" s="10"/>
      <c r="I57" s="11"/>
      <c r="J57" s="57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>
        <f>SUM('1:16'!B58)</f>
        <v>15500</v>
      </c>
      <c r="C58" s="23">
        <f>SUM('1:16'!C58)</f>
        <v>15500</v>
      </c>
      <c r="D58" s="23">
        <f>SUM('1:16'!D58)</f>
        <v>0</v>
      </c>
      <c r="E58" s="23">
        <f>SUM('1:16'!E58)</f>
        <v>0</v>
      </c>
      <c r="F58" s="23">
        <f>SUM('1:16'!F58)</f>
        <v>0</v>
      </c>
      <c r="G58" s="23">
        <f>SUM('1:16'!G58)</f>
        <v>0</v>
      </c>
      <c r="H58" s="10"/>
      <c r="I58" s="11"/>
      <c r="J58" s="57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>
        <f>SUM('1:16'!B59)</f>
        <v>31200</v>
      </c>
      <c r="C59" s="23">
        <f>SUM('1:16'!C59)</f>
        <v>31200</v>
      </c>
      <c r="D59" s="23">
        <f>SUM('1:16'!D59)</f>
        <v>0</v>
      </c>
      <c r="E59" s="23">
        <f>SUM('1:16'!E59)</f>
        <v>0</v>
      </c>
      <c r="F59" s="23">
        <f>SUM('1:16'!F59)</f>
        <v>0</v>
      </c>
      <c r="G59" s="23">
        <f>SUM('1:16'!G59)</f>
        <v>0</v>
      </c>
      <c r="H59" s="10"/>
      <c r="I59" s="11"/>
      <c r="J59" s="57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>
        <f>SUM('1:16'!B60)</f>
        <v>4300</v>
      </c>
      <c r="C60" s="23">
        <f>SUM('1:16'!C60)</f>
        <v>4300</v>
      </c>
      <c r="D60" s="23">
        <f>SUM('1:16'!D60)</f>
        <v>2828</v>
      </c>
      <c r="E60" s="23">
        <f>SUM('1:16'!E60)</f>
        <v>0</v>
      </c>
      <c r="F60" s="23">
        <f>SUM('1:16'!F60)</f>
        <v>0</v>
      </c>
      <c r="G60" s="23">
        <f>SUM('1:16'!G60)</f>
        <v>0</v>
      </c>
      <c r="H60" s="10"/>
      <c r="I60" s="11"/>
      <c r="J60" s="57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>
        <f>SUM('1:16'!B61)</f>
        <v>7000</v>
      </c>
      <c r="C61" s="23">
        <f>SUM('1:16'!C61)</f>
        <v>7000</v>
      </c>
      <c r="D61" s="23">
        <f>SUM('1:16'!D61)</f>
        <v>0</v>
      </c>
      <c r="E61" s="23">
        <f>SUM('1:16'!E61)</f>
        <v>0</v>
      </c>
      <c r="F61" s="23">
        <f>SUM('1:16'!F61)</f>
        <v>0</v>
      </c>
      <c r="G61" s="23">
        <f>SUM('1:16'!G61)</f>
        <v>0</v>
      </c>
      <c r="H61" s="10"/>
      <c r="I61" s="11"/>
      <c r="J61" s="57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>
        <f>SUM('1:16'!B62)</f>
        <v>0</v>
      </c>
      <c r="C62" s="23">
        <f>SUM('1:16'!C62)</f>
        <v>0</v>
      </c>
      <c r="D62" s="23">
        <f>SUM('1:16'!D62)</f>
        <v>0</v>
      </c>
      <c r="E62" s="23">
        <f>SUM('1:16'!E62)</f>
        <v>0</v>
      </c>
      <c r="F62" s="23">
        <f>SUM('1:16'!F62)</f>
        <v>0</v>
      </c>
      <c r="G62" s="23">
        <f>SUM('1:16'!G62)</f>
        <v>0</v>
      </c>
      <c r="H62" s="10"/>
      <c r="I62" s="11"/>
      <c r="J62" s="57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>
        <f>SUM('1:16'!B63)</f>
        <v>0</v>
      </c>
      <c r="C63" s="23">
        <f>SUM('1:16'!C63)</f>
        <v>0</v>
      </c>
      <c r="D63" s="23">
        <f>SUM('1:16'!D63)</f>
        <v>0</v>
      </c>
      <c r="E63" s="23">
        <f>SUM('1:16'!E63)</f>
        <v>0</v>
      </c>
      <c r="F63" s="23">
        <f>SUM('1:16'!F63)</f>
        <v>0</v>
      </c>
      <c r="G63" s="23">
        <f>SUM('1:16'!G63)</f>
        <v>0</v>
      </c>
      <c r="H63" s="10"/>
      <c r="I63" s="11"/>
      <c r="J63" s="57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>
        <f>SUM('1:16'!B64)</f>
        <v>0</v>
      </c>
      <c r="C64" s="23">
        <f>SUM('1:16'!C64)</f>
        <v>0</v>
      </c>
      <c r="D64" s="23">
        <f>SUM('1:16'!D64)</f>
        <v>0</v>
      </c>
      <c r="E64" s="23">
        <f>SUM('1:16'!E64)</f>
        <v>0</v>
      </c>
      <c r="F64" s="23">
        <f>SUM('1:16'!F64)</f>
        <v>0</v>
      </c>
      <c r="G64" s="23">
        <f>SUM('1:16'!G64)</f>
        <v>0</v>
      </c>
      <c r="H64" s="10"/>
      <c r="I64" s="11"/>
      <c r="J64" s="57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>
        <f>SUM('1:16'!B65)</f>
        <v>0</v>
      </c>
      <c r="C65" s="21">
        <f>SUM('1:16'!C65)</f>
        <v>0</v>
      </c>
      <c r="D65" s="21">
        <f>SUM('1:16'!D65)</f>
        <v>0</v>
      </c>
      <c r="E65" s="21">
        <f>SUM('1:16'!E65)</f>
        <v>0</v>
      </c>
      <c r="F65" s="21">
        <f>SUM('1:16'!F65)</f>
        <v>0</v>
      </c>
      <c r="G65" s="21">
        <f>SUM('1:16'!G65)</f>
        <v>0</v>
      </c>
      <c r="J65" s="57"/>
    </row>
    <row r="66" spans="1:10" ht="13.5" thickBot="1" x14ac:dyDescent="0.25">
      <c r="A66" s="5" t="s">
        <v>12</v>
      </c>
      <c r="B66" s="20">
        <f t="shared" ref="B66:G66" si="9">+B16+B10</f>
        <v>243475200</v>
      </c>
      <c r="C66" s="20">
        <f t="shared" si="9"/>
        <v>254825902</v>
      </c>
      <c r="D66" s="20">
        <f t="shared" si="9"/>
        <v>63400300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  <c r="J67" s="57"/>
    </row>
    <row r="68" spans="1:10" ht="13.5" thickBot="1" x14ac:dyDescent="0.25">
      <c r="A68" s="6" t="s">
        <v>13</v>
      </c>
      <c r="B68" s="24">
        <f>SUM('1:16'!B68)</f>
        <v>7620</v>
      </c>
      <c r="C68" s="24">
        <f>SUM('1:16'!C68)</f>
        <v>7620</v>
      </c>
      <c r="D68" s="24">
        <f>SUM('1:16'!D68)</f>
        <v>7044</v>
      </c>
      <c r="E68" s="24">
        <f>SUM('1:16'!E68)</f>
        <v>0</v>
      </c>
      <c r="F68" s="24">
        <f>SUM('1:16'!F68)</f>
        <v>0</v>
      </c>
      <c r="G68" s="24">
        <f>SUM('1:16'!G68)</f>
        <v>0</v>
      </c>
      <c r="J68" s="57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I8" sqref="I8:N1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4" x14ac:dyDescent="0.2">
      <c r="A3" s="67" t="s">
        <v>0</v>
      </c>
      <c r="B3" s="67"/>
      <c r="C3" s="67"/>
      <c r="D3" s="67"/>
      <c r="E3" s="67"/>
      <c r="F3" s="67"/>
      <c r="G3" s="67"/>
    </row>
    <row r="4" spans="1:14" x14ac:dyDescent="0.2">
      <c r="A4" s="68" t="s">
        <v>42</v>
      </c>
      <c r="B4" s="68"/>
      <c r="C4" s="68"/>
      <c r="D4" s="68"/>
      <c r="E4" s="68"/>
      <c r="F4" s="68"/>
      <c r="G4" s="68"/>
    </row>
    <row r="5" spans="1:14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4" x14ac:dyDescent="0.2">
      <c r="A6" s="83" t="s">
        <v>31</v>
      </c>
      <c r="B6" s="84"/>
      <c r="C6" s="84"/>
      <c r="D6" s="84"/>
      <c r="E6" s="84"/>
      <c r="F6" s="84"/>
      <c r="G6" s="85"/>
    </row>
    <row r="7" spans="1:14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4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  <c r="I8" s="11"/>
      <c r="J8" s="11"/>
      <c r="K8" s="11"/>
      <c r="L8" s="11"/>
      <c r="M8" s="11"/>
      <c r="N8" s="11"/>
    </row>
    <row r="9" spans="1:14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  <c r="I9" s="11"/>
      <c r="J9" s="11"/>
      <c r="K9" s="11"/>
      <c r="L9" s="11"/>
      <c r="M9" s="11"/>
      <c r="N9" s="11"/>
    </row>
    <row r="10" spans="1:14" ht="13.5" thickBot="1" x14ac:dyDescent="0.25">
      <c r="A10" s="5" t="s">
        <v>6</v>
      </c>
      <c r="B10" s="20">
        <f>+B12+B13+B14</f>
        <v>46819200</v>
      </c>
      <c r="C10" s="20">
        <f t="shared" ref="C10:G10" si="0">+C12+C13+C14</f>
        <v>46819200</v>
      </c>
      <c r="D10" s="20">
        <f t="shared" si="0"/>
        <v>10148711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I10" s="11"/>
      <c r="J10" s="58"/>
      <c r="K10" s="11"/>
      <c r="L10" s="11"/>
      <c r="M10" s="11"/>
      <c r="N10" s="11"/>
    </row>
    <row r="11" spans="1:14" ht="13.5" thickBot="1" x14ac:dyDescent="0.25">
      <c r="A11" s="6" t="s">
        <v>7</v>
      </c>
      <c r="B11" s="21"/>
      <c r="C11" s="21"/>
      <c r="D11" s="21"/>
      <c r="E11" s="21"/>
      <c r="F11" s="21"/>
      <c r="G11" s="21"/>
      <c r="I11" s="11"/>
      <c r="J11" s="11"/>
      <c r="K11" s="11"/>
      <c r="L11" s="11"/>
      <c r="M11" s="11"/>
      <c r="N11" s="11"/>
    </row>
    <row r="12" spans="1:14" ht="13.5" thickBot="1" x14ac:dyDescent="0.25">
      <c r="A12" s="7" t="s">
        <v>8</v>
      </c>
      <c r="B12" s="21">
        <v>36495100</v>
      </c>
      <c r="C12" s="21">
        <v>36495100</v>
      </c>
      <c r="D12" s="21">
        <v>8833800</v>
      </c>
      <c r="E12" s="21"/>
      <c r="F12" s="21"/>
      <c r="G12" s="21"/>
      <c r="I12" s="11"/>
      <c r="J12" s="11"/>
      <c r="K12" s="11"/>
      <c r="L12" s="58"/>
      <c r="M12" s="11"/>
      <c r="N12" s="11"/>
    </row>
    <row r="13" spans="1:14" ht="13.5" thickBot="1" x14ac:dyDescent="0.25">
      <c r="A13" s="7" t="s">
        <v>9</v>
      </c>
      <c r="B13" s="21">
        <v>7826100</v>
      </c>
      <c r="C13" s="21">
        <v>7826100</v>
      </c>
      <c r="D13" s="21">
        <v>1310111</v>
      </c>
      <c r="E13" s="21"/>
      <c r="F13" s="21"/>
      <c r="G13" s="21"/>
      <c r="I13" s="11"/>
      <c r="J13" s="11"/>
      <c r="K13" s="11"/>
      <c r="L13" s="58"/>
      <c r="M13" s="11"/>
      <c r="N13" s="11"/>
    </row>
    <row r="14" spans="1:14" ht="13.5" thickBot="1" x14ac:dyDescent="0.25">
      <c r="A14" s="7" t="s">
        <v>10</v>
      </c>
      <c r="B14" s="21">
        <v>2498000</v>
      </c>
      <c r="C14" s="21">
        <v>2498000</v>
      </c>
      <c r="D14" s="21">
        <v>4800</v>
      </c>
      <c r="E14" s="21"/>
      <c r="F14" s="21"/>
      <c r="G14" s="21"/>
      <c r="I14" s="11"/>
      <c r="J14" s="11"/>
      <c r="K14" s="11"/>
      <c r="L14" s="58"/>
      <c r="M14" s="11"/>
      <c r="N14" s="11"/>
    </row>
    <row r="15" spans="1:14" ht="13.5" thickBot="1" x14ac:dyDescent="0.25">
      <c r="A15" s="6"/>
      <c r="B15" s="21"/>
      <c r="C15" s="21"/>
      <c r="D15" s="21"/>
      <c r="E15" s="21"/>
      <c r="F15" s="21"/>
      <c r="G15" s="21"/>
      <c r="I15" s="11"/>
      <c r="J15" s="11"/>
      <c r="K15" s="11"/>
      <c r="L15" s="11"/>
      <c r="M15" s="11"/>
      <c r="N15" s="11"/>
    </row>
    <row r="16" spans="1:14" ht="32.25" customHeight="1" thickBot="1" x14ac:dyDescent="0.25">
      <c r="A16" s="5" t="s">
        <v>11</v>
      </c>
      <c r="B16" s="20">
        <f>+B17+B20+B26+B29+B32+B39+B46</f>
        <v>372400</v>
      </c>
      <c r="C16" s="20">
        <f t="shared" ref="C16:G16" si="1">+C17+C20+C26+C29+C32+C39+C46</f>
        <v>372400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I16" s="11"/>
      <c r="J16" s="11"/>
      <c r="K16" s="11"/>
      <c r="L16" s="11"/>
      <c r="M16" s="11"/>
      <c r="N16" s="11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I18" s="11"/>
      <c r="J18" s="11"/>
      <c r="K18" s="11"/>
      <c r="L18" s="11"/>
      <c r="M18" s="11"/>
      <c r="N18" s="1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372400</v>
      </c>
      <c r="C46" s="22">
        <f t="shared" ref="C46:G46" si="8">SUM(C48:C65)</f>
        <v>372400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>
        <v>372400</v>
      </c>
      <c r="C48" s="23">
        <v>372400</v>
      </c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7" ht="13.5" thickBot="1" x14ac:dyDescent="0.25">
      <c r="A65" s="6"/>
      <c r="B65" s="21"/>
      <c r="C65" s="21"/>
      <c r="D65" s="21"/>
      <c r="E65" s="21"/>
      <c r="F65" s="21"/>
      <c r="G65" s="21"/>
    </row>
    <row r="66" spans="1:7" ht="13.5" thickBot="1" x14ac:dyDescent="0.25">
      <c r="A66" s="5" t="s">
        <v>12</v>
      </c>
      <c r="B66" s="20">
        <f t="shared" ref="B66:G66" si="9">+B16+B10</f>
        <v>47191600</v>
      </c>
      <c r="C66" s="20">
        <f t="shared" si="9"/>
        <v>47191600</v>
      </c>
      <c r="D66" s="20">
        <f t="shared" si="9"/>
        <v>10148711</v>
      </c>
      <c r="E66" s="20">
        <f t="shared" si="9"/>
        <v>0</v>
      </c>
      <c r="F66" s="20">
        <f t="shared" si="9"/>
        <v>0</v>
      </c>
      <c r="G66" s="20">
        <f t="shared" si="9"/>
        <v>0</v>
      </c>
    </row>
    <row r="67" spans="1:7" ht="13.5" thickBot="1" x14ac:dyDescent="0.25">
      <c r="A67" s="6"/>
      <c r="B67" s="21"/>
      <c r="C67" s="21"/>
      <c r="D67" s="21"/>
      <c r="E67" s="21"/>
      <c r="F67" s="21"/>
      <c r="G67" s="21"/>
    </row>
    <row r="68" spans="1:7" ht="13.5" thickBot="1" x14ac:dyDescent="0.25">
      <c r="A68" s="6" t="s">
        <v>13</v>
      </c>
      <c r="B68" s="24">
        <v>1868</v>
      </c>
      <c r="C68" s="24">
        <v>1868</v>
      </c>
      <c r="D68" s="24">
        <v>1810</v>
      </c>
      <c r="E68" s="24"/>
      <c r="F68" s="24"/>
      <c r="G68" s="24"/>
    </row>
    <row r="69" spans="1:7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I8" sqref="I8:J15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98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79000</v>
      </c>
      <c r="C10" s="20">
        <f t="shared" ref="C10:G10" si="0">+C12+C13+C14</f>
        <v>79000</v>
      </c>
      <c r="D10" s="20">
        <f t="shared" si="0"/>
        <v>18253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10" ht="13.5" thickBot="1" x14ac:dyDescent="0.25">
      <c r="A12" s="7" t="s">
        <v>8</v>
      </c>
      <c r="B12" s="21">
        <v>79000</v>
      </c>
      <c r="C12" s="21">
        <v>79000</v>
      </c>
      <c r="D12" s="21">
        <v>18253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/>
      <c r="C13" s="21"/>
      <c r="D13" s="21"/>
      <c r="E13" s="21"/>
      <c r="F13" s="21"/>
      <c r="G13" s="21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</row>
    <row r="15" spans="1:10" ht="13.5" thickBot="1" x14ac:dyDescent="0.25">
      <c r="A15" s="6"/>
      <c r="B15" s="21"/>
      <c r="C15" s="21"/>
      <c r="D15" s="21"/>
      <c r="E15" s="21"/>
      <c r="F15" s="21"/>
      <c r="G15" s="21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7" ht="13.5" thickBot="1" x14ac:dyDescent="0.25">
      <c r="A65" s="6"/>
      <c r="B65" s="21"/>
      <c r="C65" s="21"/>
      <c r="D65" s="21"/>
      <c r="E65" s="21"/>
      <c r="F65" s="21"/>
      <c r="G65" s="21"/>
    </row>
    <row r="66" spans="1:7" ht="13.5" thickBot="1" x14ac:dyDescent="0.25">
      <c r="A66" s="5" t="s">
        <v>12</v>
      </c>
      <c r="B66" s="20">
        <f t="shared" ref="B66:G66" si="9">+B16+B10</f>
        <v>79000</v>
      </c>
      <c r="C66" s="20">
        <f t="shared" si="9"/>
        <v>79000</v>
      </c>
      <c r="D66" s="20">
        <f t="shared" si="9"/>
        <v>18253</v>
      </c>
      <c r="E66" s="20">
        <f t="shared" si="9"/>
        <v>0</v>
      </c>
      <c r="F66" s="20">
        <f t="shared" si="9"/>
        <v>0</v>
      </c>
      <c r="G66" s="20">
        <f t="shared" si="9"/>
        <v>0</v>
      </c>
    </row>
    <row r="67" spans="1:7" ht="13.5" thickBot="1" x14ac:dyDescent="0.25">
      <c r="A67" s="6"/>
      <c r="B67" s="21"/>
      <c r="C67" s="21"/>
      <c r="D67" s="21"/>
      <c r="E67" s="21"/>
      <c r="F67" s="21"/>
      <c r="G67" s="21"/>
    </row>
    <row r="68" spans="1:7" ht="13.5" thickBot="1" x14ac:dyDescent="0.25">
      <c r="A68" s="6" t="s">
        <v>13</v>
      </c>
      <c r="B68" s="24">
        <v>8</v>
      </c>
      <c r="C68" s="24">
        <v>8</v>
      </c>
      <c r="D68" s="24">
        <v>9</v>
      </c>
      <c r="E68" s="24"/>
      <c r="F68" s="24"/>
      <c r="G68" s="24"/>
    </row>
    <row r="69" spans="1:7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C14" sqref="C14:D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9" width="9.33203125" style="1"/>
    <col min="10" max="10" width="16.1640625" style="1" customWidth="1"/>
    <col min="11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99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27453500</v>
      </c>
      <c r="C10" s="20">
        <f t="shared" ref="C10:G10" si="0">+C12+C13+C14</f>
        <v>31553500</v>
      </c>
      <c r="D10" s="20">
        <f t="shared" si="0"/>
        <v>7856567</v>
      </c>
      <c r="E10" s="20">
        <f t="shared" si="0"/>
        <v>0</v>
      </c>
      <c r="F10" s="20">
        <f t="shared" si="0"/>
        <v>0</v>
      </c>
      <c r="G10" s="20">
        <f t="shared" si="0"/>
        <v>0</v>
      </c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10" ht="13.5" thickBot="1" x14ac:dyDescent="0.25">
      <c r="A12" s="7" t="s">
        <v>8</v>
      </c>
      <c r="B12" s="21">
        <v>18568000</v>
      </c>
      <c r="C12" s="21">
        <v>18568000</v>
      </c>
      <c r="D12" s="21">
        <v>3704731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8392500</v>
      </c>
      <c r="C13" s="21">
        <v>12492500</v>
      </c>
      <c r="D13" s="21">
        <v>4023461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>
        <v>493000</v>
      </c>
      <c r="C14" s="21">
        <v>493000</v>
      </c>
      <c r="D14" s="21">
        <v>128375</v>
      </c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7"/>
    </row>
    <row r="16" spans="1:10" ht="32.25" customHeight="1" thickBot="1" x14ac:dyDescent="0.25">
      <c r="A16" s="5" t="s">
        <v>11</v>
      </c>
      <c r="B16" s="20">
        <f>+B17+B20+B26+B29+B32+B39+B46</f>
        <v>78400</v>
      </c>
      <c r="C16" s="20">
        <f t="shared" ref="C16:G16" si="1">+C17+C20+C26+C29+C32+C39+C46</f>
        <v>78400</v>
      </c>
      <c r="D16" s="20">
        <f t="shared" si="1"/>
        <v>13456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7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78400</v>
      </c>
      <c r="C46" s="22">
        <f t="shared" ref="C46:G46" si="8">SUM(C48:C65)</f>
        <v>78400</v>
      </c>
      <c r="D46" s="22">
        <f t="shared" si="8"/>
        <v>13456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>
        <v>11000</v>
      </c>
      <c r="C49" s="23">
        <v>11000</v>
      </c>
      <c r="D49" s="55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>
        <v>14100</v>
      </c>
      <c r="C50" s="23">
        <v>14100</v>
      </c>
      <c r="D50" s="57">
        <f>7400+6056</f>
        <v>13456</v>
      </c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>
        <v>4700</v>
      </c>
      <c r="C51" s="23">
        <v>4700</v>
      </c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55">
        <v>48600</v>
      </c>
      <c r="C52" s="23">
        <v>48600</v>
      </c>
      <c r="D52" s="55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27531900</v>
      </c>
      <c r="C66" s="20">
        <f t="shared" si="9"/>
        <v>31631900</v>
      </c>
      <c r="D66" s="20">
        <f t="shared" si="9"/>
        <v>7870023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1081</v>
      </c>
      <c r="C68" s="24">
        <v>1081</v>
      </c>
      <c r="D68" s="24">
        <v>1027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I10" sqref="I10:K1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100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4845000</v>
      </c>
      <c r="C10" s="20">
        <f t="shared" ref="C10:G10" si="0">+C12+C13+C14</f>
        <v>9757762</v>
      </c>
      <c r="D10" s="20">
        <f t="shared" si="0"/>
        <v>941222</v>
      </c>
      <c r="E10" s="20">
        <f t="shared" si="0"/>
        <v>0</v>
      </c>
      <c r="F10" s="20">
        <f t="shared" si="0"/>
        <v>0</v>
      </c>
      <c r="G10" s="20">
        <f t="shared" si="0"/>
        <v>0</v>
      </c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10" ht="13.5" thickBot="1" x14ac:dyDescent="0.25">
      <c r="A12" s="7" t="s">
        <v>8</v>
      </c>
      <c r="B12" s="21">
        <v>135000</v>
      </c>
      <c r="C12" s="21">
        <v>135000</v>
      </c>
      <c r="D12" s="21">
        <v>80204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1710000</v>
      </c>
      <c r="C13" s="21">
        <v>2097005</v>
      </c>
      <c r="D13" s="21">
        <v>820338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>
        <v>3000000</v>
      </c>
      <c r="C14" s="21">
        <v>7525757</v>
      </c>
      <c r="D14" s="21">
        <v>40680</v>
      </c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</row>
    <row r="16" spans="1:10" ht="32.25" customHeight="1" thickBot="1" x14ac:dyDescent="0.25">
      <c r="A16" s="5" t="s">
        <v>11</v>
      </c>
      <c r="B16" s="20">
        <f>+B17+B20+B26+B29+B32+B39+B46</f>
        <v>24000000</v>
      </c>
      <c r="C16" s="20">
        <f t="shared" ref="C16:G16" si="1">+C17+C20+C26+C29+C32+C39+C46</f>
        <v>24000000</v>
      </c>
      <c r="D16" s="20">
        <f t="shared" si="1"/>
        <v>11200000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7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24000000</v>
      </c>
      <c r="C39" s="22">
        <f t="shared" si="7"/>
        <v>24000000</v>
      </c>
      <c r="D39" s="22">
        <f t="shared" si="7"/>
        <v>11200000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>
        <v>24000000</v>
      </c>
      <c r="C41" s="23">
        <v>24000000</v>
      </c>
      <c r="D41" s="23">
        <v>11200000</v>
      </c>
      <c r="E41" s="23"/>
      <c r="F41" s="23"/>
      <c r="G41" s="23"/>
      <c r="H41" s="10"/>
      <c r="I41" s="11"/>
      <c r="J41" s="58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28845000</v>
      </c>
      <c r="C66" s="20">
        <f t="shared" si="9"/>
        <v>33757762</v>
      </c>
      <c r="D66" s="20">
        <f t="shared" si="9"/>
        <v>12141222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7</v>
      </c>
      <c r="C68" s="24">
        <v>7</v>
      </c>
      <c r="D68" s="24">
        <v>8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61" zoomScaleNormal="100" zoomScaleSheetLayoutView="100" workbookViewId="0">
      <selection activeCell="I64" sqref="I64:K7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101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2963200</v>
      </c>
      <c r="C10" s="20">
        <f t="shared" ref="C10:G10" si="0">+C12+C13+C14</f>
        <v>2963200</v>
      </c>
      <c r="D10" s="20">
        <f t="shared" si="0"/>
        <v>789498</v>
      </c>
      <c r="E10" s="20">
        <f t="shared" si="0"/>
        <v>0</v>
      </c>
      <c r="F10" s="20">
        <f t="shared" si="0"/>
        <v>0</v>
      </c>
      <c r="G10" s="20">
        <f t="shared" si="0"/>
        <v>0</v>
      </c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10" ht="13.5" thickBot="1" x14ac:dyDescent="0.25">
      <c r="A12" s="7" t="s">
        <v>8</v>
      </c>
      <c r="B12" s="21">
        <v>2343000</v>
      </c>
      <c r="C12" s="21">
        <v>2343000</v>
      </c>
      <c r="D12" s="21">
        <v>666271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620200</v>
      </c>
      <c r="C13" s="21">
        <v>620200</v>
      </c>
      <c r="D13" s="21">
        <v>123227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7"/>
    </row>
    <row r="15" spans="1:10" ht="13.5" thickBot="1" x14ac:dyDescent="0.25">
      <c r="A15" s="6"/>
      <c r="B15" s="21"/>
      <c r="C15" s="21"/>
      <c r="D15" s="21"/>
      <c r="E15" s="21"/>
      <c r="F15" s="21"/>
      <c r="G15" s="21"/>
    </row>
    <row r="16" spans="1:10" ht="32.25" customHeight="1" thickBot="1" x14ac:dyDescent="0.25">
      <c r="A16" s="5" t="s">
        <v>11</v>
      </c>
      <c r="B16" s="20">
        <f>+B17+B20+B26+B29+B32+B39+B46</f>
        <v>12000</v>
      </c>
      <c r="C16" s="20">
        <f t="shared" ref="C16:G16" si="1">+C17+C20+C26+C29+C32+C39+C46</f>
        <v>12000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12000</v>
      </c>
      <c r="C46" s="22">
        <f t="shared" ref="C46:G46" si="8">SUM(C48:C65)</f>
        <v>12000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55">
        <v>10400</v>
      </c>
      <c r="C53" s="23">
        <v>10400</v>
      </c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>
        <v>1600</v>
      </c>
      <c r="C54" s="23">
        <v>1600</v>
      </c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5.75" customHeight="1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2975200</v>
      </c>
      <c r="C66" s="20">
        <f t="shared" si="9"/>
        <v>2975200</v>
      </c>
      <c r="D66" s="20">
        <f t="shared" si="9"/>
        <v>789498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122</v>
      </c>
      <c r="C68" s="24">
        <v>122</v>
      </c>
      <c r="D68" s="24">
        <v>115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69" sqref="D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102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2319600</v>
      </c>
      <c r="C10" s="20">
        <f t="shared" ref="C10:G10" si="0">+C12+C13+C14</f>
        <v>2319600</v>
      </c>
      <c r="D10" s="20">
        <f t="shared" si="0"/>
        <v>510645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7"/>
    </row>
    <row r="12" spans="1:10" ht="13.5" thickBot="1" x14ac:dyDescent="0.25">
      <c r="A12" s="7" t="s">
        <v>8</v>
      </c>
      <c r="B12" s="21">
        <v>1874000</v>
      </c>
      <c r="C12" s="21">
        <v>1874000</v>
      </c>
      <c r="D12" s="21">
        <v>433905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445600</v>
      </c>
      <c r="C13" s="21">
        <v>445600</v>
      </c>
      <c r="D13" s="21">
        <v>76740</v>
      </c>
      <c r="E13" s="21"/>
      <c r="F13" s="21"/>
      <c r="G13" s="21"/>
      <c r="J13" s="57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</row>
    <row r="15" spans="1:10" ht="13.5" thickBot="1" x14ac:dyDescent="0.25">
      <c r="A15" s="6"/>
      <c r="B15" s="21"/>
      <c r="C15" s="21"/>
      <c r="D15" s="21"/>
      <c r="E15" s="21"/>
      <c r="F15" s="21"/>
      <c r="G15" s="21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2319600</v>
      </c>
      <c r="C66" s="20">
        <f t="shared" si="9"/>
        <v>2319600</v>
      </c>
      <c r="D66" s="20">
        <f t="shared" si="9"/>
        <v>510645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46</v>
      </c>
      <c r="C68" s="24">
        <v>46</v>
      </c>
      <c r="D68" s="24">
        <v>43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I63" sqref="I63:K7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42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x14ac:dyDescent="0.2">
      <c r="A6" s="83" t="s">
        <v>103</v>
      </c>
      <c r="B6" s="84"/>
      <c r="C6" s="84"/>
      <c r="D6" s="84"/>
      <c r="E6" s="84"/>
      <c r="F6" s="84"/>
      <c r="G6" s="85"/>
    </row>
    <row r="7" spans="1:10" x14ac:dyDescent="0.2">
      <c r="A7" s="2" t="s">
        <v>2</v>
      </c>
      <c r="B7" s="81" t="s">
        <v>24</v>
      </c>
      <c r="C7" s="8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1"/>
      <c r="C8" s="8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1"/>
      <c r="C9" s="8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1070000</v>
      </c>
      <c r="C10" s="20">
        <f t="shared" ref="C10:G10" si="0">+C12+C13+C14</f>
        <v>1070000</v>
      </c>
      <c r="D10" s="20">
        <f t="shared" si="0"/>
        <v>175087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J10" s="57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7"/>
    </row>
    <row r="12" spans="1:10" ht="13.5" thickBot="1" x14ac:dyDescent="0.25">
      <c r="A12" s="7" t="s">
        <v>8</v>
      </c>
      <c r="B12" s="21">
        <v>786000</v>
      </c>
      <c r="C12" s="21">
        <v>786000</v>
      </c>
      <c r="D12" s="21">
        <v>175087</v>
      </c>
      <c r="E12" s="21"/>
      <c r="F12" s="21"/>
      <c r="G12" s="21"/>
      <c r="J12" s="57"/>
    </row>
    <row r="13" spans="1:10" ht="13.5" thickBot="1" x14ac:dyDescent="0.25">
      <c r="A13" s="7" t="s">
        <v>9</v>
      </c>
      <c r="B13" s="21">
        <v>284000</v>
      </c>
      <c r="C13" s="21">
        <v>284000</v>
      </c>
      <c r="D13" s="21"/>
      <c r="E13" s="21"/>
      <c r="F13" s="21"/>
      <c r="G13" s="21"/>
      <c r="J13" s="57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</row>
    <row r="15" spans="1:10" ht="13.5" thickBot="1" x14ac:dyDescent="0.25">
      <c r="A15" s="6"/>
      <c r="B15" s="21"/>
      <c r="C15" s="21"/>
      <c r="D15" s="21"/>
      <c r="E15" s="21"/>
      <c r="F15" s="21"/>
      <c r="G15" s="21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+B22+B23+B24+B25</f>
        <v>0</v>
      </c>
      <c r="C20" s="25">
        <f t="shared" ref="C20:G20" si="3">+C22+C23+C24+C25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44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 t="shared" ref="B26:G26" si="4">+B28</f>
        <v>0</v>
      </c>
      <c r="C26" s="22">
        <f t="shared" si="4"/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 t="shared" ref="B29:G29" si="5">SUM(B31)</f>
        <v>0</v>
      </c>
      <c r="C29" s="22">
        <f t="shared" si="5"/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 t="shared" ref="B32:G32" si="6">SUM(B34:B38)</f>
        <v>0</v>
      </c>
      <c r="C32" s="22">
        <f t="shared" si="6"/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 t="shared" ref="B39:G39" si="7">SUM(B41:B45)</f>
        <v>0</v>
      </c>
      <c r="C39" s="22">
        <f t="shared" si="7"/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43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45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46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47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58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48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49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50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51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52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53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54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55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56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59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57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 t="shared" ref="B66:G66" si="9">+B16+B10</f>
        <v>1070000</v>
      </c>
      <c r="C66" s="20">
        <f t="shared" si="9"/>
        <v>1070000</v>
      </c>
      <c r="D66" s="20">
        <f t="shared" si="9"/>
        <v>175087</v>
      </c>
      <c r="E66" s="20">
        <f t="shared" si="9"/>
        <v>0</v>
      </c>
      <c r="F66" s="20">
        <f t="shared" si="9"/>
        <v>0</v>
      </c>
      <c r="G66" s="20">
        <f t="shared" si="9"/>
        <v>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24</v>
      </c>
      <c r="C68" s="24">
        <v>24</v>
      </c>
      <c r="D68" s="24">
        <v>21</v>
      </c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ABIvanova</cp:lastModifiedBy>
  <cp:lastPrinted>2021-04-14T11:18:19Z</cp:lastPrinted>
  <dcterms:created xsi:type="dcterms:W3CDTF">2016-04-01T09:51:31Z</dcterms:created>
  <dcterms:modified xsi:type="dcterms:W3CDTF">2021-04-29T08:12:40Z</dcterms:modified>
</cp:coreProperties>
</file>