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\Desktop\MZHG\Home_November\Razsadnici\INV_razsadnici_2020_DP\"/>
    </mc:Choice>
  </mc:AlternateContent>
  <bookViews>
    <workbookView xWindow="-20" yWindow="-20" windowWidth="12600" windowHeight="12140"/>
  </bookViews>
  <sheets>
    <sheet name="2020-2021" sheetId="1" r:id="rId1"/>
    <sheet name="Sheet1" sheetId="2" r:id="rId2"/>
  </sheets>
  <definedNames>
    <definedName name="_xlnm._FilterDatabase" localSheetId="0" hidden="1">'2020-2021'!$A$1:$A$460</definedName>
    <definedName name="_xlnm.Print_Titles" localSheetId="0">'2020-2021'!$10:$10</definedName>
  </definedNames>
  <calcPr calcId="152511"/>
</workbook>
</file>

<file path=xl/calcChain.xml><?xml version="1.0" encoding="utf-8"?>
<calcChain xmlns="http://schemas.openxmlformats.org/spreadsheetml/2006/main">
  <c r="C413" i="1" l="1"/>
  <c r="C347" i="1"/>
  <c r="G279" i="1"/>
  <c r="E279" i="1"/>
  <c r="C279" i="1"/>
  <c r="B279" i="1"/>
  <c r="C100" i="1"/>
  <c r="B100" i="1"/>
  <c r="C44" i="1"/>
  <c r="B44" i="1"/>
  <c r="C420" i="1"/>
  <c r="C419" i="1" s="1"/>
  <c r="C422" i="1" s="1"/>
  <c r="B420" i="1"/>
  <c r="B419" i="1" s="1"/>
  <c r="B422" i="1" s="1"/>
  <c r="E419" i="1"/>
  <c r="E422" i="1" s="1"/>
  <c r="C411" i="1"/>
  <c r="C410" i="1" s="1"/>
  <c r="E410" i="1"/>
  <c r="G332" i="1"/>
  <c r="C109" i="1"/>
  <c r="B109" i="1"/>
  <c r="E345" i="1"/>
  <c r="C345" i="1"/>
  <c r="C342" i="1" s="1"/>
  <c r="B345" i="1"/>
  <c r="E343" i="1"/>
  <c r="B343" i="1"/>
  <c r="E337" i="1"/>
  <c r="C337" i="1"/>
  <c r="B337" i="1"/>
  <c r="E309" i="1"/>
  <c r="C283" i="1"/>
  <c r="B283" i="1"/>
  <c r="C107" i="1"/>
  <c r="B107" i="1"/>
  <c r="C42" i="1"/>
  <c r="B42" i="1"/>
  <c r="C20" i="1"/>
  <c r="B20" i="1"/>
  <c r="G349" i="1"/>
  <c r="C349" i="1"/>
  <c r="E369" i="1"/>
  <c r="B369" i="1"/>
  <c r="E362" i="1"/>
  <c r="B362" i="1"/>
  <c r="E352" i="1"/>
  <c r="B352" i="1"/>
  <c r="C148" i="1"/>
  <c r="B148" i="1"/>
  <c r="C125" i="1"/>
  <c r="B125" i="1"/>
  <c r="C104" i="1"/>
  <c r="B104" i="1"/>
  <c r="B411" i="1"/>
  <c r="B410" i="1" s="1"/>
  <c r="G181" i="1"/>
  <c r="B181" i="1"/>
  <c r="G186" i="1"/>
  <c r="B186" i="1"/>
  <c r="G12" i="1"/>
  <c r="E12" i="1"/>
  <c r="B249" i="1"/>
  <c r="C249" i="1"/>
  <c r="B245" i="1"/>
  <c r="C245" i="1"/>
  <c r="B342" i="1" l="1"/>
  <c r="E342" i="1"/>
  <c r="C319" i="1"/>
  <c r="B319" i="1"/>
  <c r="C314" i="1"/>
  <c r="B314" i="1"/>
  <c r="B299" i="1"/>
  <c r="C297" i="1"/>
  <c r="B297" i="1"/>
  <c r="C295" i="1"/>
  <c r="B295" i="1"/>
  <c r="C280" i="1"/>
  <c r="B280" i="1"/>
  <c r="F264" i="1"/>
  <c r="E264" i="1"/>
  <c r="D264" i="1"/>
  <c r="C274" i="1"/>
  <c r="B274" i="1"/>
  <c r="C276" i="1"/>
  <c r="B276" i="1"/>
  <c r="C269" i="1"/>
  <c r="B269" i="1"/>
  <c r="C267" i="1"/>
  <c r="B267" i="1"/>
  <c r="C224" i="1"/>
  <c r="C384" i="1" l="1"/>
  <c r="F161" i="1"/>
  <c r="F427" i="1" s="1"/>
  <c r="E161" i="1"/>
  <c r="D161" i="1"/>
  <c r="D427" i="1" s="1"/>
  <c r="C161" i="1"/>
  <c r="C46" i="1" l="1"/>
  <c r="B46" i="1"/>
  <c r="C335" i="1"/>
  <c r="E335" i="1"/>
  <c r="B335" i="1"/>
  <c r="C333" i="1"/>
  <c r="G169" i="1"/>
  <c r="B169" i="1"/>
  <c r="G164" i="1"/>
  <c r="B164" i="1"/>
  <c r="C141" i="1"/>
  <c r="B141" i="1"/>
  <c r="E396" i="1"/>
  <c r="B396" i="1"/>
  <c r="E398" i="1"/>
  <c r="B398" i="1"/>
  <c r="E340" i="1"/>
  <c r="E339" i="1" s="1"/>
  <c r="B340" i="1"/>
  <c r="B339" i="1" s="1"/>
  <c r="E333" i="1"/>
  <c r="B333" i="1"/>
  <c r="E376" i="1"/>
  <c r="B376" i="1"/>
  <c r="E374" i="1"/>
  <c r="B374" i="1"/>
  <c r="C303" i="1"/>
  <c r="B303" i="1"/>
  <c r="C247" i="1"/>
  <c r="B247" i="1"/>
  <c r="C232" i="1"/>
  <c r="B232" i="1"/>
  <c r="G176" i="1"/>
  <c r="B176" i="1"/>
  <c r="C121" i="1"/>
  <c r="B121" i="1"/>
  <c r="E367" i="1"/>
  <c r="B367" i="1"/>
  <c r="C151" i="1"/>
  <c r="B151" i="1"/>
  <c r="C153" i="1"/>
  <c r="B153" i="1"/>
  <c r="C54" i="1"/>
  <c r="B54" i="1"/>
  <c r="B332" i="1" l="1"/>
  <c r="E332" i="1"/>
  <c r="C332" i="1"/>
  <c r="B56" i="1"/>
  <c r="C56" i="1"/>
  <c r="C146" i="1"/>
  <c r="B146" i="1"/>
  <c r="C156" i="1"/>
  <c r="B156" i="1"/>
  <c r="C72" i="1"/>
  <c r="B72" i="1"/>
  <c r="E213" i="1"/>
  <c r="D213" i="1"/>
  <c r="C213" i="1"/>
  <c r="G159" i="1"/>
  <c r="F159" i="1"/>
  <c r="D159" i="1"/>
  <c r="C130" i="1"/>
  <c r="B130" i="1"/>
  <c r="G200" i="1"/>
  <c r="B200" i="1"/>
  <c r="G171" i="1"/>
  <c r="B171" i="1"/>
  <c r="C74" i="1"/>
  <c r="B74" i="1"/>
  <c r="E382" i="1"/>
  <c r="B382" i="1"/>
  <c r="E365" i="1"/>
  <c r="B365" i="1"/>
  <c r="C305" i="1"/>
  <c r="B305" i="1"/>
  <c r="G178" i="1"/>
  <c r="B178" i="1"/>
  <c r="C52" i="1"/>
  <c r="B52" i="1"/>
  <c r="E357" i="1"/>
  <c r="B357" i="1"/>
  <c r="C287" i="1"/>
  <c r="B287" i="1"/>
  <c r="C259" i="1"/>
  <c r="B259" i="1"/>
  <c r="C257" i="1"/>
  <c r="B257" i="1"/>
  <c r="C255" i="1"/>
  <c r="B255" i="1"/>
  <c r="C253" i="1"/>
  <c r="B253" i="1"/>
  <c r="C251" i="1"/>
  <c r="B251" i="1"/>
  <c r="C243" i="1"/>
  <c r="B243" i="1"/>
  <c r="C241" i="1"/>
  <c r="B241" i="1"/>
  <c r="C239" i="1"/>
  <c r="B239" i="1"/>
  <c r="C237" i="1"/>
  <c r="B237" i="1"/>
  <c r="C234" i="1"/>
  <c r="B234" i="1"/>
  <c r="E372" i="1"/>
  <c r="E371" i="1" s="1"/>
  <c r="E427" i="1" s="1"/>
  <c r="B372" i="1"/>
  <c r="B371" i="1" s="1"/>
  <c r="E360" i="1"/>
  <c r="B360" i="1"/>
  <c r="G162" i="1"/>
  <c r="B162" i="1"/>
  <c r="B132" i="1"/>
  <c r="B86" i="1"/>
  <c r="B65" i="1"/>
  <c r="C30" i="1"/>
  <c r="B30" i="1"/>
  <c r="C25" i="1"/>
  <c r="B25" i="1"/>
  <c r="B16" i="1"/>
  <c r="C128" i="1"/>
  <c r="B128" i="1"/>
  <c r="E406" i="1"/>
  <c r="B406" i="1"/>
  <c r="C293" i="1"/>
  <c r="B293" i="1"/>
  <c r="C80" i="1"/>
  <c r="B80" i="1"/>
  <c r="C123" i="1"/>
  <c r="B123" i="1"/>
  <c r="B93" i="1"/>
  <c r="C229" i="1"/>
  <c r="B229" i="1"/>
  <c r="G211" i="1"/>
  <c r="B211" i="1"/>
  <c r="B301" i="1"/>
  <c r="C301" i="1"/>
  <c r="E219" i="1"/>
  <c r="E218" i="1" s="1"/>
  <c r="B219" i="1"/>
  <c r="B218" i="1" s="1"/>
  <c r="B221" i="1" s="1"/>
  <c r="C312" i="1"/>
  <c r="C310" i="1"/>
  <c r="B312" i="1"/>
  <c r="B310" i="1"/>
  <c r="C13" i="1"/>
  <c r="B13" i="1"/>
  <c r="E355" i="1"/>
  <c r="B355" i="1"/>
  <c r="G190" i="1"/>
  <c r="B190" i="1"/>
  <c r="C50" i="1"/>
  <c r="B50" i="1"/>
  <c r="B35" i="1"/>
  <c r="G276" i="1"/>
  <c r="G264" i="1" s="1"/>
  <c r="G426" i="1" s="1"/>
  <c r="C112" i="1"/>
  <c r="B112" i="1"/>
  <c r="B224" i="1"/>
  <c r="G391" i="1"/>
  <c r="G389" i="1"/>
  <c r="G387" i="1"/>
  <c r="G385" i="1"/>
  <c r="E391" i="1"/>
  <c r="B391" i="1"/>
  <c r="E389" i="1"/>
  <c r="B389" i="1"/>
  <c r="E387" i="1"/>
  <c r="B387" i="1"/>
  <c r="E385" i="1"/>
  <c r="B385" i="1"/>
  <c r="G204" i="1"/>
  <c r="B204" i="1"/>
  <c r="C138" i="1"/>
  <c r="B138" i="1"/>
  <c r="C322" i="1"/>
  <c r="B322" i="1"/>
  <c r="G319" i="1"/>
  <c r="G309" i="1" s="1"/>
  <c r="C317" i="1"/>
  <c r="B317" i="1"/>
  <c r="C289" i="1"/>
  <c r="B289" i="1"/>
  <c r="C307" i="1"/>
  <c r="B307" i="1"/>
  <c r="C291" i="1"/>
  <c r="B291" i="1"/>
  <c r="C285" i="1"/>
  <c r="B285" i="1"/>
  <c r="C272" i="1"/>
  <c r="B272" i="1"/>
  <c r="C265" i="1"/>
  <c r="B265" i="1"/>
  <c r="C32" i="1"/>
  <c r="B32" i="1"/>
  <c r="B23" i="1"/>
  <c r="C23" i="1"/>
  <c r="C27" i="1"/>
  <c r="B27" i="1"/>
  <c r="E402" i="1"/>
  <c r="B402" i="1"/>
  <c r="E350" i="1"/>
  <c r="B350" i="1"/>
  <c r="G206" i="1"/>
  <c r="B206" i="1"/>
  <c r="G202" i="1"/>
  <c r="B202" i="1"/>
  <c r="G198" i="1"/>
  <c r="B198" i="1"/>
  <c r="G174" i="1"/>
  <c r="B174" i="1"/>
  <c r="C63" i="1"/>
  <c r="B63" i="1"/>
  <c r="C16" i="1"/>
  <c r="C35" i="1"/>
  <c r="C65" i="1"/>
  <c r="C86" i="1"/>
  <c r="C93" i="1"/>
  <c r="B97" i="1"/>
  <c r="C97" i="1"/>
  <c r="B114" i="1"/>
  <c r="C114" i="1"/>
  <c r="C132" i="1"/>
  <c r="B192" i="1"/>
  <c r="G192" i="1"/>
  <c r="C145" i="1" l="1"/>
  <c r="B145" i="1"/>
  <c r="C34" i="1"/>
  <c r="B34" i="1"/>
  <c r="B347" i="1"/>
  <c r="C309" i="1"/>
  <c r="B309" i="1"/>
  <c r="E349" i="1"/>
  <c r="B349" i="1"/>
  <c r="B12" i="1"/>
  <c r="C12" i="1"/>
  <c r="B264" i="1"/>
  <c r="C264" i="1"/>
  <c r="E395" i="1"/>
  <c r="E408" i="1" s="1"/>
  <c r="B395" i="1"/>
  <c r="B408" i="1" s="1"/>
  <c r="G384" i="1"/>
  <c r="G393" i="1" s="1"/>
  <c r="B236" i="1"/>
  <c r="B384" i="1"/>
  <c r="B393" i="1" s="1"/>
  <c r="C223" i="1"/>
  <c r="B223" i="1"/>
  <c r="B413" i="1"/>
  <c r="E221" i="1"/>
  <c r="E413" i="1"/>
  <c r="E384" i="1"/>
  <c r="E393" i="1" s="1"/>
  <c r="G161" i="1"/>
  <c r="G427" i="1" s="1"/>
  <c r="B161" i="1"/>
  <c r="B213" i="1" s="1"/>
  <c r="C236" i="1"/>
  <c r="G324" i="1"/>
  <c r="G379" i="1"/>
  <c r="F213" i="1"/>
  <c r="E159" i="1"/>
  <c r="C427" i="1" l="1"/>
  <c r="B427" i="1"/>
  <c r="B159" i="1"/>
  <c r="B379" i="1"/>
  <c r="E426" i="1"/>
  <c r="C426" i="1"/>
  <c r="E428" i="1"/>
  <c r="B426" i="1"/>
  <c r="C428" i="1"/>
  <c r="B428" i="1"/>
  <c r="G428" i="1"/>
  <c r="C262" i="1"/>
  <c r="B262" i="1"/>
  <c r="G213" i="1"/>
  <c r="G429" i="1" s="1"/>
  <c r="B324" i="1"/>
  <c r="E379" i="1"/>
  <c r="E347" i="1"/>
  <c r="C324" i="1"/>
  <c r="C159" i="1"/>
  <c r="E429" i="1" l="1"/>
  <c r="C429" i="1"/>
  <c r="B429" i="1"/>
</calcChain>
</file>

<file path=xl/sharedStrings.xml><?xml version="1.0" encoding="utf-8"?>
<sst xmlns="http://schemas.openxmlformats.org/spreadsheetml/2006/main" count="428" uniqueCount="144">
  <si>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</si>
  <si>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</si>
  <si>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</si>
  <si>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</si>
  <si>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</si>
  <si>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</si>
  <si>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Ела сребриста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</si>
  <si>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</si>
  <si>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</si>
  <si>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</si>
  <si>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</si>
  <si>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</si>
  <si>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</si>
  <si>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</si>
  <si>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</si>
  <si>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</si>
  <si>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</si>
  <si>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</si>
  <si>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</si>
  <si>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</si>
  <si>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</si>
  <si>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</si>
  <si>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</si>
  <si>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</si>
  <si>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</si>
  <si>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</si>
  <si>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</si>
  <si>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</si>
  <si>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</si>
  <si>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</si>
  <si>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</si>
  <si>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</si>
  <si>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</si>
  <si>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</si>
  <si>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</si>
  <si>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</si>
  <si>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</si>
  <si>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</si>
  <si>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Туя западна</t>
  </si>
  <si>
    <t>Бял бор</t>
  </si>
  <si>
    <t xml:space="preserve">ГОДИШЕН ПЛАН </t>
  </si>
  <si>
    <t>Гледичия тришипна</t>
  </si>
  <si>
    <t>Череша обикновена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</si>
  <si>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</si>
  <si>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</si>
  <si>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</si>
  <si>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</si>
  <si>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</si>
  <si>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Ела кавказка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</si>
  <si>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</si>
  <si>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</si>
  <si>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Дъб вардимски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</si>
  <si>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</si>
  <si>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</si>
  <si>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</si>
  <si>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</si>
  <si>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</si>
  <si>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</si>
  <si>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</si>
  <si>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</si>
  <si>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</si>
  <si>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</si>
  <si>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</si>
  <si>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</si>
  <si>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</si>
  <si>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</si>
  <si>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</si>
  <si>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</si>
  <si>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</si>
  <si>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</si>
  <si>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</si>
  <si>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ХІV. В ШКОЛИ ЗА ОБЛАГОРОДЯВАНЕ ЗА ОВОЩАРСТВОТО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</si>
  <si>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</si>
  <si>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</si>
  <si>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</si>
  <si>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</si>
  <si>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</si>
  <si>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</si>
  <si>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</si>
  <si>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</si>
  <si>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</si>
  <si>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>Бреза обикновена</t>
  </si>
  <si>
    <t>P. R-16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</si>
  <si>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</si>
  <si>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</si>
  <si>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</si>
  <si>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СИДП - Шумен</t>
  </si>
  <si>
    <t>ЮЦДП - Смолян</t>
  </si>
  <si>
    <t>ЮИДП - Сливен</t>
  </si>
  <si>
    <t>Космат дъб</t>
  </si>
  <si>
    <t>Топола черна</t>
  </si>
  <si>
    <t>РЕКАПИТУЛАЦИЯ</t>
  </si>
  <si>
    <t>Тополи</t>
  </si>
  <si>
    <t>P. bachelieri</t>
  </si>
  <si>
    <t>Лавровишна</t>
  </si>
  <si>
    <t>Платан източен</t>
  </si>
  <si>
    <t>Явор ясенолистен</t>
  </si>
  <si>
    <t>Китайски мехурник</t>
  </si>
  <si>
    <t>Ружа дървовидна</t>
  </si>
  <si>
    <t>Смърч  обикновен</t>
  </si>
  <si>
    <t>P. vernirubens</t>
  </si>
  <si>
    <t>Лешник ран трапезундски</t>
  </si>
  <si>
    <t>Лешник тонда джентиле</t>
  </si>
  <si>
    <t>Лешник бадемовиден</t>
  </si>
  <si>
    <t>Лешник римски</t>
  </si>
  <si>
    <t>P. NNDV</t>
  </si>
  <si>
    <t>P. I 55/65</t>
  </si>
  <si>
    <t>Котонеастър</t>
  </si>
  <si>
    <t>Лъжекипарис</t>
  </si>
  <si>
    <t>Киселица</t>
  </si>
  <si>
    <t>Круша дива</t>
  </si>
  <si>
    <t>Дрян обикновен</t>
  </si>
  <si>
    <t>Върба бяла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</si>
  <si>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</si>
  <si>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</si>
  <si>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</si>
  <si>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</si>
  <si>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</si>
  <si>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</si>
  <si>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Орех обикновен</t>
  </si>
  <si>
    <t>P. МС</t>
  </si>
  <si>
    <t>Златен дъжд</t>
  </si>
  <si>
    <t>Люляк</t>
  </si>
  <si>
    <t>Див рожков</t>
  </si>
  <si>
    <t>Смърч сръбски</t>
  </si>
  <si>
    <t>Махалебка</t>
  </si>
  <si>
    <t>P. Guardi</t>
  </si>
  <si>
    <t>Клек</t>
  </si>
  <si>
    <t>Елша бяла</t>
  </si>
  <si>
    <t>Череша дива</t>
  </si>
  <si>
    <t>P. A 194</t>
  </si>
  <si>
    <t>Туя златиста</t>
  </si>
  <si>
    <t>Магнолия вечнозелена</t>
  </si>
  <si>
    <t>Магнолия опадваща</t>
  </si>
  <si>
    <t>Платан западен</t>
  </si>
  <si>
    <t xml:space="preserve">за производство и облагородяване на фиданки през вегетативната 2020/2021 г. - обобщен за ДП по чл. 163 от ЗГ </t>
  </si>
  <si>
    <t>Глог обикновен</t>
  </si>
  <si>
    <t>Туя западна пирамидална</t>
  </si>
  <si>
    <t>Бреза бяла</t>
  </si>
  <si>
    <t>Круша обикновена</t>
  </si>
  <si>
    <t>Вишна</t>
  </si>
  <si>
    <t>Туя ssp.</t>
  </si>
  <si>
    <t>Птиче грозде вечнозелено</t>
  </si>
  <si>
    <t>Брекина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</si>
</sst>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1" fontId="2" fillId="0" borderId="0" xfId="0" applyNumberFormat="1" applyFont="1" applyFill="1"/>
    <xf numFmtId="4" fontId="2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5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0" borderId="6" xfId="0" applyFont="1" applyFill="1" applyBorder="1"/>
    <xf numFmtId="1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4" fillId="0" borderId="9" xfId="0" applyFont="1" applyFill="1" applyBorder="1" applyAlignment="1"/>
    <xf numFmtId="0" fontId="2" fillId="0" borderId="10" xfId="0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Border="1"/>
    <xf numFmtId="0" fontId="4" fillId="0" borderId="11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4" fontId="4" fillId="0" borderId="6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2" fillId="0" borderId="12" xfId="0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4" fillId="0" borderId="16" xfId="0" applyFont="1" applyFill="1" applyBorder="1" applyAlignment="1"/>
    <xf numFmtId="4" fontId="4" fillId="0" borderId="1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20" xfId="0" applyFont="1" applyFill="1" applyBorder="1" applyAlignment="1"/>
    <xf numFmtId="1" fontId="4" fillId="0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/>
    <xf numFmtId="4" fontId="4" fillId="0" borderId="5" xfId="0" applyNumberFormat="1" applyFont="1" applyFill="1" applyBorder="1"/>
    <xf numFmtId="1" fontId="4" fillId="0" borderId="5" xfId="0" applyNumberFormat="1" applyFont="1" applyFill="1" applyBorder="1"/>
    <xf numFmtId="0" fontId="4" fillId="0" borderId="20" xfId="0" applyFont="1" applyFill="1" applyBorder="1" applyAlignment="1">
      <alignment horizontal="left"/>
    </xf>
    <xf numFmtId="1" fontId="4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Fill="1" applyBorder="1"/>
    <xf numFmtId="1" fontId="4" fillId="0" borderId="6" xfId="0" applyNumberFormat="1" applyFont="1" applyFill="1" applyBorder="1"/>
    <xf numFmtId="4" fontId="2" fillId="0" borderId="6" xfId="0" applyNumberFormat="1" applyFont="1" applyFill="1" applyBorder="1"/>
    <xf numFmtId="4" fontId="4" fillId="0" borderId="17" xfId="0" applyNumberFormat="1" applyFont="1" applyFill="1" applyBorder="1"/>
    <xf numFmtId="1" fontId="4" fillId="0" borderId="17" xfId="0" applyNumberFormat="1" applyFont="1" applyFill="1" applyBorder="1"/>
    <xf numFmtId="4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0" fontId="2" fillId="0" borderId="16" xfId="0" applyFont="1" applyFill="1" applyBorder="1" applyAlignment="1"/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4" fillId="0" borderId="28" xfId="0" applyNumberFormat="1" applyFont="1" applyFill="1" applyBorder="1"/>
    <xf numFmtId="3" fontId="4" fillId="0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4" fillId="0" borderId="22" xfId="0" applyNumberFormat="1" applyFont="1" applyFill="1" applyBorder="1"/>
    <xf numFmtId="3" fontId="4" fillId="0" borderId="18" xfId="0" applyNumberFormat="1" applyFont="1" applyFill="1" applyBorder="1"/>
    <xf numFmtId="3" fontId="4" fillId="0" borderId="28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5" xfId="0" applyNumberFormat="1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17" xfId="0" applyNumberFormat="1" applyFont="1" applyFill="1" applyBorder="1"/>
    <xf numFmtId="165" fontId="4" fillId="0" borderId="5" xfId="0" applyNumberFormat="1" applyFont="1" applyFill="1" applyBorder="1" applyAlignment="1"/>
    <xf numFmtId="165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3" fontId="2" fillId="0" borderId="3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3" fontId="4" fillId="0" borderId="13" xfId="0" applyNumberFormat="1" applyFont="1" applyFill="1" applyBorder="1"/>
    <xf numFmtId="3" fontId="4" fillId="0" borderId="34" xfId="0" applyNumberFormat="1" applyFont="1" applyFill="1" applyBorder="1"/>
    <xf numFmtId="3" fontId="4" fillId="0" borderId="5" xfId="0" applyNumberFormat="1" applyFont="1" applyFill="1" applyBorder="1"/>
    <xf numFmtId="1" fontId="4" fillId="0" borderId="34" xfId="0" applyNumberFormat="1" applyFont="1" applyFill="1" applyBorder="1"/>
    <xf numFmtId="4" fontId="4" fillId="0" borderId="35" xfId="0" applyNumberFormat="1" applyFont="1" applyFill="1" applyBorder="1"/>
    <xf numFmtId="3" fontId="4" fillId="0" borderId="17" xfId="0" applyNumberFormat="1" applyFont="1" applyFill="1" applyBorder="1"/>
    <xf numFmtId="3" fontId="4" fillId="0" borderId="36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3" fontId="2" fillId="0" borderId="4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right"/>
    </xf>
    <xf numFmtId="3" fontId="2" fillId="0" borderId="36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3" fontId="2" fillId="0" borderId="42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4" fillId="0" borderId="47" xfId="0" applyNumberFormat="1" applyFont="1" applyFill="1" applyBorder="1"/>
    <xf numFmtId="3" fontId="2" fillId="0" borderId="36" xfId="0" applyNumberFormat="1" applyFont="1" applyFill="1" applyBorder="1" applyAlignment="1"/>
    <xf numFmtId="3" fontId="2" fillId="0" borderId="50" xfId="0" applyNumberFormat="1" applyFont="1" applyFill="1" applyBorder="1"/>
    <xf numFmtId="3" fontId="2" fillId="0" borderId="43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left"/>
    </xf>
    <xf numFmtId="0" fontId="2" fillId="0" borderId="32" xfId="0" applyFont="1" applyFill="1" applyBorder="1" applyAlignment="1"/>
    <xf numFmtId="0" fontId="4" fillId="0" borderId="5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3" fontId="2" fillId="0" borderId="52" xfId="0" applyNumberFormat="1" applyFont="1" applyFill="1" applyBorder="1" applyAlignment="1">
      <alignment horizontal="right"/>
    </xf>
    <xf numFmtId="165" fontId="2" fillId="0" borderId="5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right"/>
    </xf>
    <xf numFmtId="1" fontId="2" fillId="0" borderId="53" xfId="0" applyNumberFormat="1" applyFont="1" applyFill="1" applyBorder="1" applyAlignment="1">
      <alignment horizontal="right"/>
    </xf>
    <xf numFmtId="3" fontId="2" fillId="0" borderId="54" xfId="0" applyNumberFormat="1" applyFont="1" applyFill="1" applyBorder="1" applyAlignment="1">
      <alignment horizontal="right"/>
    </xf>
    <xf numFmtId="0" fontId="2" fillId="0" borderId="7" xfId="0" applyFont="1" applyFill="1" applyBorder="1"/>
    <xf numFmtId="3" fontId="2" fillId="0" borderId="46" xfId="0" applyNumberFormat="1" applyFont="1" applyFill="1" applyBorder="1"/>
    <xf numFmtId="3" fontId="2" fillId="0" borderId="49" xfId="0" applyNumberFormat="1" applyFont="1" applyFill="1" applyBorder="1"/>
    <xf numFmtId="0" fontId="2" fillId="0" borderId="53" xfId="0" applyFont="1" applyFill="1" applyBorder="1"/>
    <xf numFmtId="3" fontId="2" fillId="0" borderId="54" xfId="0" applyNumberFormat="1" applyFont="1" applyFill="1" applyBorder="1"/>
    <xf numFmtId="3" fontId="2" fillId="0" borderId="2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2" fontId="2" fillId="0" borderId="53" xfId="0" applyNumberFormat="1" applyFont="1" applyFill="1" applyBorder="1" applyAlignment="1">
      <alignment horizontal="right"/>
    </xf>
    <xf numFmtId="2" fontId="2" fillId="0" borderId="54" xfId="0" applyNumberFormat="1" applyFont="1" applyFill="1" applyBorder="1" applyAlignment="1">
      <alignment horizontal="right"/>
    </xf>
    <xf numFmtId="165" fontId="2" fillId="0" borderId="5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4" fontId="2" fillId="0" borderId="55" xfId="0" applyNumberFormat="1" applyFont="1" applyFill="1" applyBorder="1" applyAlignment="1">
      <alignment horizontal="right"/>
    </xf>
    <xf numFmtId="1" fontId="2" fillId="0" borderId="55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2" xfId="0" applyNumberFormat="1" applyFont="1" applyFill="1" applyBorder="1"/>
    <xf numFmtId="165" fontId="2" fillId="0" borderId="53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4" fillId="0" borderId="51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4" fillId="0" borderId="36" xfId="0" applyNumberFormat="1" applyFont="1" applyFill="1" applyBorder="1"/>
    <xf numFmtId="3" fontId="2" fillId="0" borderId="37" xfId="0" applyNumberFormat="1" applyFont="1" applyFill="1" applyBorder="1"/>
    <xf numFmtId="165" fontId="2" fillId="0" borderId="7" xfId="0" applyNumberFormat="1" applyFont="1" applyFill="1" applyBorder="1"/>
    <xf numFmtId="4" fontId="2" fillId="0" borderId="1" xfId="0" applyNumberFormat="1" applyFont="1" applyFill="1" applyBorder="1"/>
    <xf numFmtId="1" fontId="2" fillId="0" borderId="1" xfId="0" applyNumberFormat="1" applyFont="1" applyFill="1" applyBorder="1"/>
    <xf numFmtId="3" fontId="2" fillId="0" borderId="42" xfId="0" applyNumberFormat="1" applyFont="1" applyFill="1" applyBorder="1"/>
    <xf numFmtId="4" fontId="2" fillId="0" borderId="53" xfId="0" applyNumberFormat="1" applyFont="1" applyFill="1" applyBorder="1"/>
    <xf numFmtId="1" fontId="2" fillId="0" borderId="53" xfId="0" applyNumberFormat="1" applyFont="1" applyFill="1" applyBorder="1"/>
    <xf numFmtId="1" fontId="2" fillId="0" borderId="5" xfId="0" applyNumberFormat="1" applyFont="1" applyFill="1" applyBorder="1"/>
    <xf numFmtId="3" fontId="4" fillId="0" borderId="42" xfId="0" applyNumberFormat="1" applyFont="1" applyFill="1" applyBorder="1"/>
    <xf numFmtId="4" fontId="2" fillId="0" borderId="7" xfId="0" applyNumberFormat="1" applyFont="1" applyFill="1" applyBorder="1"/>
    <xf numFmtId="1" fontId="2" fillId="0" borderId="7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/>
    </xf>
    <xf numFmtId="1" fontId="2" fillId="0" borderId="57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center"/>
    </xf>
    <xf numFmtId="3" fontId="2" fillId="0" borderId="54" xfId="0" applyNumberFormat="1" applyFont="1" applyFill="1" applyBorder="1" applyAlignment="1">
      <alignment horizontal="center"/>
    </xf>
    <xf numFmtId="4" fontId="2" fillId="0" borderId="55" xfId="0" applyNumberFormat="1" applyFont="1" applyFill="1" applyBorder="1"/>
    <xf numFmtId="3" fontId="2" fillId="0" borderId="56" xfId="0" applyNumberFormat="1" applyFont="1" applyFill="1" applyBorder="1"/>
    <xf numFmtId="3" fontId="2" fillId="0" borderId="29" xfId="0" applyNumberFormat="1" applyFont="1" applyFill="1" applyBorder="1"/>
    <xf numFmtId="165" fontId="2" fillId="0" borderId="8" xfId="0" applyNumberFormat="1" applyFont="1" applyFill="1" applyBorder="1"/>
    <xf numFmtId="4" fontId="2" fillId="0" borderId="8" xfId="0" applyNumberFormat="1" applyFont="1" applyFill="1" applyBorder="1"/>
    <xf numFmtId="1" fontId="2" fillId="0" borderId="8" xfId="0" applyNumberFormat="1" applyFont="1" applyFill="1" applyBorder="1"/>
    <xf numFmtId="1" fontId="2" fillId="0" borderId="57" xfId="0" applyNumberFormat="1" applyFont="1" applyFill="1" applyBorder="1"/>
    <xf numFmtId="3" fontId="2" fillId="0" borderId="26" xfId="0" applyNumberFormat="1" applyFont="1" applyFill="1" applyBorder="1"/>
    <xf numFmtId="165" fontId="2" fillId="0" borderId="55" xfId="0" applyNumberFormat="1" applyFont="1" applyFill="1" applyBorder="1"/>
    <xf numFmtId="1" fontId="2" fillId="0" borderId="55" xfId="0" applyNumberFormat="1" applyFont="1" applyFill="1" applyBorder="1"/>
    <xf numFmtId="3" fontId="2" fillId="0" borderId="27" xfId="0" applyNumberFormat="1" applyFont="1" applyFill="1" applyBorder="1"/>
    <xf numFmtId="165" fontId="2" fillId="0" borderId="1" xfId="0" applyNumberFormat="1" applyFont="1" applyFill="1" applyBorder="1"/>
    <xf numFmtId="3" fontId="2" fillId="0" borderId="26" xfId="0" applyNumberFormat="1" applyFont="1" applyFill="1" applyBorder="1" applyAlignment="1"/>
    <xf numFmtId="3" fontId="2" fillId="0" borderId="52" xfId="0" applyNumberFormat="1" applyFont="1" applyFill="1" applyBorder="1" applyAlignment="1"/>
    <xf numFmtId="3" fontId="2" fillId="0" borderId="29" xfId="0" applyNumberFormat="1" applyFont="1" applyFill="1" applyBorder="1" applyAlignment="1"/>
    <xf numFmtId="165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1" fontId="2" fillId="0" borderId="8" xfId="0" applyNumberFormat="1" applyFont="1" applyFill="1" applyBorder="1" applyAlignment="1"/>
    <xf numFmtId="3" fontId="2" fillId="0" borderId="49" xfId="0" applyNumberFormat="1" applyFont="1" applyFill="1" applyBorder="1" applyAlignment="1"/>
    <xf numFmtId="165" fontId="2" fillId="0" borderId="53" xfId="0" applyNumberFormat="1" applyFont="1" applyFill="1" applyBorder="1" applyAlignment="1"/>
    <xf numFmtId="4" fontId="2" fillId="0" borderId="53" xfId="0" applyNumberFormat="1" applyFont="1" applyFill="1" applyBorder="1" applyAlignment="1"/>
    <xf numFmtId="1" fontId="2" fillId="0" borderId="53" xfId="0" applyNumberFormat="1" applyFont="1" applyFill="1" applyBorder="1" applyAlignment="1"/>
    <xf numFmtId="3" fontId="2" fillId="0" borderId="54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4" fontId="2" fillId="0" borderId="58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2" fillId="0" borderId="36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5" xfId="0" applyFont="1" applyFill="1" applyBorder="1"/>
    <xf numFmtId="3" fontId="2" fillId="0" borderId="32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" fontId="2" fillId="0" borderId="39" xfId="0" applyNumberFormat="1" applyFont="1" applyFill="1" applyBorder="1"/>
    <xf numFmtId="2" fontId="2" fillId="0" borderId="52" xfId="0" applyNumberFormat="1" applyFont="1" applyFill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3" fontId="2" fillId="0" borderId="22" xfId="0" applyNumberFormat="1" applyFont="1" applyFill="1" applyBorder="1"/>
    <xf numFmtId="165" fontId="2" fillId="0" borderId="6" xfId="0" applyNumberFormat="1" applyFont="1" applyFill="1" applyBorder="1"/>
    <xf numFmtId="1" fontId="2" fillId="0" borderId="59" xfId="0" applyNumberFormat="1" applyFont="1" applyFill="1" applyBorder="1"/>
    <xf numFmtId="0" fontId="4" fillId="2" borderId="24" xfId="0" applyFont="1" applyFill="1" applyBorder="1" applyAlignment="1">
      <alignment horizontal="left"/>
    </xf>
    <xf numFmtId="3" fontId="4" fillId="2" borderId="24" xfId="0" applyNumberFormat="1" applyFont="1" applyFill="1" applyBorder="1"/>
    <xf numFmtId="167" fontId="4" fillId="2" borderId="2" xfId="0" applyNumberFormat="1" applyFont="1" applyFill="1" applyBorder="1"/>
    <xf numFmtId="4" fontId="2" fillId="2" borderId="2" xfId="0" applyNumberFormat="1" applyFont="1" applyFill="1" applyBorder="1"/>
    <xf numFmtId="1" fontId="2" fillId="2" borderId="2" xfId="0" applyNumberFormat="1" applyFont="1" applyFill="1" applyBorder="1"/>
    <xf numFmtId="3" fontId="2" fillId="2" borderId="43" xfId="0" applyNumberFormat="1" applyFont="1" applyFill="1" applyBorder="1"/>
    <xf numFmtId="0" fontId="4" fillId="3" borderId="24" xfId="0" applyFont="1" applyFill="1" applyBorder="1" applyAlignment="1"/>
    <xf numFmtId="3" fontId="4" fillId="3" borderId="24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0" fontId="4" fillId="4" borderId="24" xfId="0" applyFont="1" applyFill="1" applyBorder="1" applyAlignment="1"/>
    <xf numFmtId="3" fontId="4" fillId="4" borderId="30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3" fontId="4" fillId="4" borderId="43" xfId="0" applyNumberFormat="1" applyFont="1" applyFill="1" applyBorder="1" applyAlignment="1">
      <alignment horizontal="right"/>
    </xf>
    <xf numFmtId="0" fontId="4" fillId="5" borderId="20" xfId="0" applyFont="1" applyFill="1" applyBorder="1" applyAlignment="1"/>
    <xf numFmtId="3" fontId="4" fillId="5" borderId="76" xfId="0" applyNumberFormat="1" applyFont="1" applyFill="1" applyBorder="1" applyAlignment="1">
      <alignment horizontal="right"/>
    </xf>
    <xf numFmtId="165" fontId="4" fillId="5" borderId="7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" fontId="2" fillId="3" borderId="2" xfId="0" applyNumberFormat="1" applyFont="1" applyFill="1" applyBorder="1"/>
    <xf numFmtId="0" fontId="4" fillId="5" borderId="51" xfId="0" applyFont="1" applyFill="1" applyBorder="1" applyAlignment="1">
      <alignment horizontal="left"/>
    </xf>
    <xf numFmtId="3" fontId="4" fillId="5" borderId="20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4" fontId="4" fillId="5" borderId="21" xfId="0" applyNumberFormat="1" applyFont="1" applyFill="1" applyBorder="1" applyAlignment="1">
      <alignment horizontal="right"/>
    </xf>
    <xf numFmtId="1" fontId="4" fillId="5" borderId="21" xfId="0" applyNumberFormat="1" applyFont="1" applyFill="1" applyBorder="1" applyAlignment="1">
      <alignment horizontal="right"/>
    </xf>
    <xf numFmtId="0" fontId="4" fillId="2" borderId="77" xfId="0" applyFont="1" applyFill="1" applyBorder="1" applyAlignment="1">
      <alignment horizontal="left"/>
    </xf>
    <xf numFmtId="3" fontId="4" fillId="2" borderId="30" xfId="0" applyNumberFormat="1" applyFont="1" applyFill="1" applyBorder="1" applyAlignment="1"/>
    <xf numFmtId="165" fontId="4" fillId="2" borderId="2" xfId="0" applyNumberFormat="1" applyFont="1" applyFill="1" applyBorder="1" applyAlignment="1"/>
    <xf numFmtId="4" fontId="4" fillId="2" borderId="2" xfId="0" applyNumberFormat="1" applyFont="1" applyFill="1" applyBorder="1" applyAlignment="1"/>
    <xf numFmtId="1" fontId="4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4" fillId="2" borderId="77" xfId="0" applyFont="1" applyFill="1" applyBorder="1" applyAlignment="1"/>
    <xf numFmtId="3" fontId="4" fillId="2" borderId="24" xfId="0" applyNumberFormat="1" applyFont="1" applyFill="1" applyBorder="1" applyAlignment="1"/>
    <xf numFmtId="1" fontId="2" fillId="2" borderId="2" xfId="0" applyNumberFormat="1" applyFont="1" applyFill="1" applyBorder="1" applyAlignment="1"/>
    <xf numFmtId="165" fontId="4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3" fontId="2" fillId="3" borderId="43" xfId="0" applyNumberFormat="1" applyFont="1" applyFill="1" applyBorder="1" applyAlignment="1">
      <alignment horizontal="right"/>
    </xf>
    <xf numFmtId="3" fontId="4" fillId="2" borderId="30" xfId="0" applyNumberFormat="1" applyFont="1" applyFill="1" applyBorder="1"/>
    <xf numFmtId="4" fontId="4" fillId="2" borderId="2" xfId="0" applyNumberFormat="1" applyFont="1" applyFill="1" applyBorder="1"/>
    <xf numFmtId="1" fontId="4" fillId="2" borderId="2" xfId="0" applyNumberFormat="1" applyFont="1" applyFill="1" applyBorder="1"/>
    <xf numFmtId="3" fontId="4" fillId="2" borderId="43" xfId="0" applyNumberFormat="1" applyFont="1" applyFill="1" applyBorder="1"/>
    <xf numFmtId="3" fontId="4" fillId="3" borderId="24" xfId="0" applyNumberFormat="1" applyFont="1" applyFill="1" applyBorder="1"/>
    <xf numFmtId="167" fontId="4" fillId="3" borderId="2" xfId="0" applyNumberFormat="1" applyFont="1" applyFill="1" applyBorder="1"/>
    <xf numFmtId="3" fontId="2" fillId="3" borderId="43" xfId="0" applyNumberFormat="1" applyFont="1" applyFill="1" applyBorder="1"/>
    <xf numFmtId="0" fontId="4" fillId="4" borderId="24" xfId="0" applyFont="1" applyFill="1" applyBorder="1" applyAlignment="1">
      <alignment horizontal="left"/>
    </xf>
    <xf numFmtId="3" fontId="4" fillId="4" borderId="24" xfId="0" applyNumberFormat="1" applyFont="1" applyFill="1" applyBorder="1"/>
    <xf numFmtId="165" fontId="4" fillId="4" borderId="2" xfId="0" applyNumberFormat="1" applyFont="1" applyFill="1" applyBorder="1"/>
    <xf numFmtId="4" fontId="2" fillId="4" borderId="2" xfId="0" applyNumberFormat="1" applyFont="1" applyFill="1" applyBorder="1"/>
    <xf numFmtId="1" fontId="2" fillId="4" borderId="2" xfId="0" applyNumberFormat="1" applyFont="1" applyFill="1" applyBorder="1"/>
    <xf numFmtId="3" fontId="4" fillId="4" borderId="43" xfId="0" applyNumberFormat="1" applyFont="1" applyFill="1" applyBorder="1"/>
    <xf numFmtId="3" fontId="4" fillId="5" borderId="21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right"/>
    </xf>
    <xf numFmtId="165" fontId="4" fillId="2" borderId="33" xfId="0" applyNumberFormat="1" applyFont="1" applyFill="1" applyBorder="1" applyAlignment="1">
      <alignment horizontal="right"/>
    </xf>
    <xf numFmtId="4" fontId="4" fillId="2" borderId="66" xfId="0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center"/>
    </xf>
    <xf numFmtId="3" fontId="2" fillId="2" borderId="78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3" fontId="4" fillId="3" borderId="26" xfId="0" applyNumberFormat="1" applyFont="1" applyFill="1" applyBorder="1" applyAlignment="1">
      <alignment horizontal="right"/>
    </xf>
    <xf numFmtId="165" fontId="4" fillId="3" borderId="55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1" fontId="4" fillId="3" borderId="55" xfId="0" applyNumberFormat="1" applyFont="1" applyFill="1" applyBorder="1" applyAlignment="1">
      <alignment horizontal="right"/>
    </xf>
    <xf numFmtId="4" fontId="2" fillId="3" borderId="55" xfId="0" applyNumberFormat="1" applyFont="1" applyFill="1" applyBorder="1"/>
    <xf numFmtId="3" fontId="2" fillId="3" borderId="56" xfId="0" applyNumberFormat="1" applyFont="1" applyFill="1" applyBorder="1"/>
    <xf numFmtId="0" fontId="4" fillId="4" borderId="14" xfId="0" applyFont="1" applyFill="1" applyBorder="1" applyAlignment="1">
      <alignment horizontal="left"/>
    </xf>
    <xf numFmtId="3" fontId="4" fillId="4" borderId="52" xfId="0" applyNumberFormat="1" applyFont="1" applyFill="1" applyBorder="1" applyAlignment="1">
      <alignment horizontal="right"/>
    </xf>
    <xf numFmtId="165" fontId="4" fillId="4" borderId="53" xfId="0" applyNumberFormat="1" applyFont="1" applyFill="1" applyBorder="1" applyAlignment="1">
      <alignment horizontal="right"/>
    </xf>
    <xf numFmtId="4" fontId="4" fillId="4" borderId="53" xfId="0" applyNumberFormat="1" applyFont="1" applyFill="1" applyBorder="1" applyAlignment="1">
      <alignment horizontal="right"/>
    </xf>
    <xf numFmtId="1" fontId="4" fillId="4" borderId="53" xfId="0" applyNumberFormat="1" applyFont="1" applyFill="1" applyBorder="1" applyAlignment="1">
      <alignment horizontal="right"/>
    </xf>
    <xf numFmtId="4" fontId="2" fillId="4" borderId="53" xfId="0" applyNumberFormat="1" applyFont="1" applyFill="1" applyBorder="1"/>
    <xf numFmtId="3" fontId="2" fillId="4" borderId="54" xfId="0" applyNumberFormat="1" applyFont="1" applyFill="1" applyBorder="1"/>
    <xf numFmtId="3" fontId="4" fillId="5" borderId="51" xfId="0" applyNumberFormat="1" applyFont="1" applyFill="1" applyBorder="1" applyAlignment="1">
      <alignment horizontal="right"/>
    </xf>
    <xf numFmtId="4" fontId="4" fillId="5" borderId="76" xfId="0" applyNumberFormat="1" applyFont="1" applyFill="1" applyBorder="1" applyAlignment="1">
      <alignment horizontal="right"/>
    </xf>
    <xf numFmtId="4" fontId="2" fillId="5" borderId="21" xfId="0" applyNumberFormat="1" applyFont="1" applyFill="1" applyBorder="1"/>
    <xf numFmtId="3" fontId="2" fillId="5" borderId="48" xfId="0" applyNumberFormat="1" applyFont="1" applyFill="1" applyBorder="1"/>
    <xf numFmtId="165" fontId="4" fillId="2" borderId="2" xfId="0" applyNumberFormat="1" applyFont="1" applyFill="1" applyBorder="1"/>
    <xf numFmtId="3" fontId="4" fillId="2" borderId="68" xfId="0" applyNumberFormat="1" applyFont="1" applyFill="1" applyBorder="1"/>
    <xf numFmtId="3" fontId="4" fillId="3" borderId="30" xfId="0" applyNumberFormat="1" applyFont="1" applyFill="1" applyBorder="1"/>
    <xf numFmtId="165" fontId="4" fillId="3" borderId="2" xfId="0" applyNumberFormat="1" applyFont="1" applyFill="1" applyBorder="1"/>
    <xf numFmtId="4" fontId="4" fillId="3" borderId="2" xfId="0" applyNumberFormat="1" applyFont="1" applyFill="1" applyBorder="1"/>
    <xf numFmtId="1" fontId="4" fillId="3" borderId="2" xfId="0" applyNumberFormat="1" applyFont="1" applyFill="1" applyBorder="1"/>
    <xf numFmtId="0" fontId="4" fillId="5" borderId="51" xfId="0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3" fontId="4" fillId="5" borderId="20" xfId="0" applyNumberFormat="1" applyFont="1" applyFill="1" applyBorder="1"/>
    <xf numFmtId="3" fontId="4" fillId="4" borderId="30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0" fontId="4" fillId="5" borderId="21" xfId="0" applyFont="1" applyFill="1" applyBorder="1" applyAlignment="1">
      <alignment horizontal="right"/>
    </xf>
    <xf numFmtId="0" fontId="4" fillId="5" borderId="21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/>
    </xf>
    <xf numFmtId="3" fontId="4" fillId="4" borderId="30" xfId="0" applyNumberFormat="1" applyFont="1" applyFill="1" applyBorder="1"/>
    <xf numFmtId="4" fontId="4" fillId="4" borderId="2" xfId="0" applyNumberFormat="1" applyFont="1" applyFill="1" applyBorder="1"/>
    <xf numFmtId="3" fontId="4" fillId="4" borderId="28" xfId="0" applyNumberFormat="1" applyFont="1" applyFill="1" applyBorder="1"/>
    <xf numFmtId="3" fontId="4" fillId="5" borderId="20" xfId="0" applyNumberFormat="1" applyFont="1" applyFill="1" applyBorder="1" applyAlignment="1"/>
    <xf numFmtId="165" fontId="4" fillId="5" borderId="21" xfId="0" applyNumberFormat="1" applyFont="1" applyFill="1" applyBorder="1" applyAlignment="1"/>
    <xf numFmtId="4" fontId="4" fillId="5" borderId="21" xfId="0" applyNumberFormat="1" applyFont="1" applyFill="1" applyBorder="1" applyAlignment="1"/>
    <xf numFmtId="1" fontId="4" fillId="5" borderId="21" xfId="0" applyNumberFormat="1" applyFont="1" applyFill="1" applyBorder="1" applyAlignment="1"/>
    <xf numFmtId="3" fontId="4" fillId="5" borderId="48" xfId="0" applyNumberFormat="1" applyFont="1" applyFill="1" applyBorder="1" applyAlignment="1"/>
    <xf numFmtId="4" fontId="2" fillId="5" borderId="21" xfId="0" applyNumberFormat="1" applyFont="1" applyFill="1" applyBorder="1" applyAlignment="1"/>
    <xf numFmtId="3" fontId="2" fillId="5" borderId="48" xfId="0" applyNumberFormat="1" applyFont="1" applyFill="1" applyBorder="1" applyAlignment="1"/>
    <xf numFmtId="3" fontId="4" fillId="2" borderId="79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center"/>
    </xf>
    <xf numFmtId="3" fontId="4" fillId="2" borderId="78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3" fontId="2" fillId="4" borderId="43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1" fontId="4" fillId="5" borderId="80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3" fontId="4" fillId="5" borderId="3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1" fontId="4" fillId="0" borderId="59" xfId="0" applyNumberFormat="1" applyFont="1" applyFill="1" applyBorder="1"/>
    <xf numFmtId="3" fontId="4" fillId="0" borderId="45" xfId="0" applyNumberFormat="1" applyFont="1" applyFill="1" applyBorder="1"/>
    <xf numFmtId="1" fontId="2" fillId="0" borderId="6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42" xfId="0" applyNumberFormat="1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left"/>
    </xf>
    <xf numFmtId="0" fontId="4" fillId="0" borderId="0" xfId="0" applyFont="1" applyFill="1" applyBorder="1"/>
    <xf numFmtId="3" fontId="2" fillId="0" borderId="15" xfId="0" applyNumberFormat="1" applyFont="1" applyFill="1" applyBorder="1" applyAlignment="1">
      <alignment horizontal="right"/>
    </xf>
    <xf numFmtId="1" fontId="2" fillId="0" borderId="82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right"/>
    </xf>
    <xf numFmtId="0" fontId="4" fillId="0" borderId="8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84" xfId="0" applyFont="1" applyFill="1" applyBorder="1" applyAlignment="1"/>
    <xf numFmtId="0" fontId="4" fillId="0" borderId="6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" fontId="3" fillId="0" borderId="66" xfId="0" applyNumberFormat="1" applyFont="1" applyFill="1" applyBorder="1" applyAlignment="1">
      <alignment horizontal="center"/>
    </xf>
    <xf numFmtId="4" fontId="3" fillId="0" borderId="60" xfId="0" applyNumberFormat="1" applyFont="1" applyFill="1" applyBorder="1" applyAlignment="1">
      <alignment horizontal="center"/>
    </xf>
    <xf numFmtId="4" fontId="3" fillId="0" borderId="41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 wrapText="1"/>
    </xf>
    <xf numFmtId="4" fontId="3" fillId="0" borderId="68" xfId="0" applyNumberFormat="1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4" fontId="8" fillId="0" borderId="51" xfId="0" applyNumberFormat="1" applyFont="1" applyFill="1" applyBorder="1" applyAlignment="1">
      <alignment horizontal="center"/>
    </xf>
    <xf numFmtId="4" fontId="8" fillId="0" borderId="61" xfId="0" applyNumberFormat="1" applyFont="1" applyFill="1" applyBorder="1" applyAlignment="1">
      <alignment horizontal="center"/>
    </xf>
    <xf numFmtId="4" fontId="8" fillId="0" borderId="62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2" fillId="0" borderId="1" xfId="0" applyFont="1" applyFill="1" applyBorder="1"/>
    <xf numFmtId="3" fontId="2" fillId="0" borderId="6" xfId="0" applyNumberFormat="1" applyFont="1" applyFill="1" applyBorder="1" applyAlignment="1">
      <alignment horizontal="right"/>
    </xf>
    <xf numFmtId="165" fontId="2" fillId="0" borderId="39" xfId="0" applyNumberFormat="1" applyFont="1" applyFill="1" applyBorder="1" applyAlignment="1">
      <alignment horizontal="right"/>
    </xf>
    <xf numFmtId="1" fontId="2" fillId="0" borderId="86" xfId="0" applyNumberFormat="1" applyFont="1" applyFill="1" applyBorder="1"/>
    <xf numFmtId="3" fontId="2" fillId="0" borderId="11" xfId="0" applyNumberFormat="1" applyFont="1" applyFill="1" applyBorder="1"/>
    <xf numFmtId="4" fontId="2" fillId="0" borderId="81" xfId="0" applyNumberFormat="1" applyFont="1" applyFill="1" applyBorder="1"/>
    <xf numFmtId="4" fontId="2" fillId="0" borderId="55" xfId="0" applyNumberFormat="1" applyFont="1" applyFill="1" applyBorder="1" applyAlignment="1">
      <alignment horizontal="center"/>
    </xf>
    <xf numFmtId="3" fontId="2" fillId="0" borderId="56" xfId="0" applyNumberFormat="1" applyFont="1" applyFill="1" applyBorder="1" applyAlignment="1">
      <alignment horizontal="center"/>
    </xf>
    <xf numFmtId="167" fontId="4" fillId="0" borderId="34" xfId="0" applyNumberFormat="1" applyFont="1" applyFill="1" applyBorder="1" applyAlignment="1">
      <alignment horizontal="right"/>
    </xf>
    <xf numFmtId="167" fontId="2" fillId="0" borderId="57" xfId="0" applyNumberFormat="1" applyFont="1" applyFill="1" applyBorder="1" applyAlignment="1">
      <alignment horizontal="right"/>
    </xf>
    <xf numFmtId="167" fontId="4" fillId="0" borderId="59" xfId="0" applyNumberFormat="1" applyFont="1" applyFill="1" applyBorder="1" applyAlignment="1">
      <alignment horizontal="right"/>
    </xf>
    <xf numFmtId="167" fontId="2" fillId="0" borderId="85" xfId="0" applyNumberFormat="1" applyFont="1" applyFill="1" applyBorder="1" applyAlignment="1">
      <alignment horizontal="right"/>
    </xf>
    <xf numFmtId="167" fontId="2" fillId="0" borderId="59" xfId="0" applyNumberFormat="1" applyFont="1" applyFill="1" applyBorder="1" applyAlignment="1">
      <alignment horizontal="right"/>
    </xf>
    <xf numFmtId="4" fontId="2" fillId="0" borderId="87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4" fillId="3" borderId="40" xfId="0" applyFont="1" applyFill="1" applyBorder="1" applyAlignment="1">
      <alignment horizontal="left"/>
    </xf>
    <xf numFmtId="3" fontId="4" fillId="3" borderId="79" xfId="0" applyNumberFormat="1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right"/>
    </xf>
    <xf numFmtId="3" fontId="4" fillId="3" borderId="78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left"/>
    </xf>
    <xf numFmtId="2" fontId="2" fillId="0" borderId="8" xfId="0" applyNumberFormat="1" applyFont="1" applyFill="1" applyBorder="1" applyAlignment="1">
      <alignment horizontal="right"/>
    </xf>
    <xf numFmtId="2" fontId="2" fillId="0" borderId="49" xfId="0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3" xfId="0" applyNumberFormat="1" applyFont="1" applyFill="1" applyBorder="1" applyAlignment="1">
      <alignment horizontal="right"/>
    </xf>
    <xf numFmtId="2" fontId="2" fillId="0" borderId="33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3"/>
  <sheetViews>
    <sheetView tabSelected="1" zoomScaleNormal="100" workbookViewId="0">
      <pane ySplit="9" topLeftCell="A10" activePane="bottomLeft" state="frozen"/>
      <selection pane="bottomLeft" activeCell="C432" sqref="C432"/>
    </sheetView>
  </sheetViews>
  <sheetFormatPr defaultColWidth="8.453125" defaultRowHeight="13" x14ac:dyDescent="0.3"/>
  <cols>
    <col min="1" max="1" width="23.81640625" style="3" customWidth="1"/>
    <col min="2" max="2" width="15.81640625" style="16" customWidth="1"/>
    <col min="3" max="3" width="9.453125" style="104" customWidth="1"/>
    <col min="4" max="4" width="8.453125" style="5" customWidth="1"/>
    <col min="5" max="5" width="10.54296875" style="4" customWidth="1"/>
    <col min="6" max="6" width="8.453125" style="5" customWidth="1"/>
    <col min="7" max="7" width="16" style="16" customWidth="1"/>
    <col min="8" max="8" width="8.453125" style="2"/>
    <col min="9" max="9" width="8.81640625" style="2" bestFit="1" customWidth="1"/>
    <col min="10" max="16384" width="8.453125" style="2"/>
  </cols>
  <sheetData>
    <row r="1" spans="1:9" x14ac:dyDescent="0.3">
      <c r="A1" s="1" t="s">
        <v>55</v>
      </c>
    </row>
    <row r="2" spans="1:9" x14ac:dyDescent="0.3">
      <c r="A2" s="1" t="s">
        <v>56</v>
      </c>
    </row>
    <row r="3" spans="1:9" s="1" customFormat="1" ht="15.5" x14ac:dyDescent="0.35">
      <c r="A3" s="406" t="s">
        <v>40</v>
      </c>
      <c r="B3" s="406"/>
      <c r="C3" s="406"/>
      <c r="D3" s="406"/>
      <c r="E3" s="406"/>
      <c r="F3" s="406"/>
      <c r="G3" s="406"/>
    </row>
    <row r="4" spans="1:9" ht="30.75" customHeight="1" x14ac:dyDescent="0.35">
      <c r="A4" s="407" t="s">
        <v>135</v>
      </c>
      <c r="B4" s="407"/>
      <c r="C4" s="407"/>
      <c r="D4" s="407"/>
      <c r="E4" s="407"/>
      <c r="F4" s="407"/>
      <c r="G4" s="407"/>
    </row>
    <row r="5" spans="1:9" ht="13.5" thickBot="1" x14ac:dyDescent="0.35"/>
    <row r="6" spans="1:9" ht="15.75" customHeight="1" thickBot="1" x14ac:dyDescent="0.35">
      <c r="A6" s="421" t="s">
        <v>57</v>
      </c>
      <c r="B6" s="418" t="s">
        <v>59</v>
      </c>
      <c r="C6" s="419"/>
      <c r="D6" s="419"/>
      <c r="E6" s="419"/>
      <c r="F6" s="419"/>
      <c r="G6" s="420"/>
    </row>
    <row r="7" spans="1:9" ht="15.75" customHeight="1" x14ac:dyDescent="0.3">
      <c r="A7" s="422"/>
      <c r="B7" s="83" t="s">
        <v>65</v>
      </c>
      <c r="C7" s="408" t="s">
        <v>58</v>
      </c>
      <c r="D7" s="409"/>
      <c r="E7" s="409"/>
      <c r="F7" s="409"/>
      <c r="G7" s="410"/>
    </row>
    <row r="8" spans="1:9" ht="27" customHeight="1" x14ac:dyDescent="0.3">
      <c r="A8" s="422"/>
      <c r="B8" s="84" t="s">
        <v>64</v>
      </c>
      <c r="C8" s="411" t="s">
        <v>1</v>
      </c>
      <c r="D8" s="412"/>
      <c r="E8" s="413" t="s">
        <v>0</v>
      </c>
      <c r="F8" s="414"/>
      <c r="G8" s="141" t="s">
        <v>63</v>
      </c>
    </row>
    <row r="9" spans="1:9" ht="36" x14ac:dyDescent="0.3">
      <c r="A9" s="423"/>
      <c r="B9" s="85"/>
      <c r="C9" s="105" t="s">
        <v>61</v>
      </c>
      <c r="D9" s="6" t="s">
        <v>60</v>
      </c>
      <c r="E9" s="7" t="s">
        <v>62</v>
      </c>
      <c r="F9" s="8" t="s">
        <v>60</v>
      </c>
      <c r="G9" s="142" t="s">
        <v>62</v>
      </c>
    </row>
    <row r="10" spans="1:9" ht="13.5" thickBot="1" x14ac:dyDescent="0.35">
      <c r="A10" s="9">
        <v>1</v>
      </c>
      <c r="B10" s="240">
        <v>2</v>
      </c>
      <c r="C10" s="241">
        <v>3</v>
      </c>
      <c r="D10" s="10">
        <v>4</v>
      </c>
      <c r="E10" s="11">
        <v>5</v>
      </c>
      <c r="F10" s="10">
        <v>6</v>
      </c>
      <c r="G10" s="143">
        <v>7</v>
      </c>
    </row>
    <row r="11" spans="1:9" x14ac:dyDescent="0.3">
      <c r="A11" s="424" t="s">
        <v>2</v>
      </c>
      <c r="B11" s="425"/>
      <c r="C11" s="425"/>
      <c r="D11" s="425"/>
      <c r="E11" s="425"/>
      <c r="F11" s="425"/>
      <c r="G11" s="426"/>
    </row>
    <row r="12" spans="1:9" x14ac:dyDescent="0.3">
      <c r="A12" s="253" t="s">
        <v>33</v>
      </c>
      <c r="B12" s="254">
        <f>B13+B16+B23+B27+B32+B25+B30+B20</f>
        <v>1452550</v>
      </c>
      <c r="C12" s="255">
        <f>C13+C16+C23+C27+C32+C25+C30+C20</f>
        <v>73.05</v>
      </c>
      <c r="D12" s="256"/>
      <c r="E12" s="257">
        <f>E13+E16+E23+E27+E32+E25+E30+E20</f>
        <v>0</v>
      </c>
      <c r="F12" s="256"/>
      <c r="G12" s="258">
        <f>G13+G16+G23+G27+G32+G25+G30+G20</f>
        <v>0</v>
      </c>
      <c r="I12" s="16"/>
    </row>
    <row r="13" spans="1:9" x14ac:dyDescent="0.3">
      <c r="A13" s="31" t="s">
        <v>39</v>
      </c>
      <c r="B13" s="87">
        <f>SUM(B14:B15)</f>
        <v>395500</v>
      </c>
      <c r="C13" s="108">
        <f>SUM(C14:C15)</f>
        <v>9.85</v>
      </c>
      <c r="D13" s="108"/>
      <c r="E13" s="108"/>
      <c r="F13" s="108"/>
      <c r="G13" s="133"/>
    </row>
    <row r="14" spans="1:9" x14ac:dyDescent="0.3">
      <c r="A14" s="120" t="s">
        <v>84</v>
      </c>
      <c r="B14" s="165">
        <v>339000</v>
      </c>
      <c r="C14" s="166">
        <v>9</v>
      </c>
      <c r="D14" s="14"/>
      <c r="E14" s="15"/>
      <c r="F14" s="14"/>
      <c r="G14" s="148"/>
    </row>
    <row r="15" spans="1:9" x14ac:dyDescent="0.3">
      <c r="A15" s="34" t="s">
        <v>87</v>
      </c>
      <c r="B15" s="167">
        <v>56500</v>
      </c>
      <c r="C15" s="168">
        <v>0.85</v>
      </c>
      <c r="D15" s="169"/>
      <c r="E15" s="170"/>
      <c r="F15" s="169"/>
      <c r="G15" s="171"/>
    </row>
    <row r="16" spans="1:9" x14ac:dyDescent="0.3">
      <c r="A16" s="32" t="s">
        <v>3</v>
      </c>
      <c r="B16" s="88">
        <f>SUM(B17:B19)</f>
        <v>896000</v>
      </c>
      <c r="C16" s="106">
        <f>SUM(C17:C19)</f>
        <v>53</v>
      </c>
      <c r="D16" s="106"/>
      <c r="E16" s="106"/>
      <c r="F16" s="106"/>
      <c r="G16" s="144"/>
    </row>
    <row r="17" spans="1:9" x14ac:dyDescent="0.3">
      <c r="A17" s="30" t="s">
        <v>76</v>
      </c>
      <c r="B17" s="134">
        <v>50000</v>
      </c>
      <c r="C17" s="135">
        <v>2</v>
      </c>
      <c r="D17" s="21"/>
      <c r="E17" s="20"/>
      <c r="F17" s="172"/>
      <c r="G17" s="173"/>
      <c r="I17" s="16"/>
    </row>
    <row r="18" spans="1:9" x14ac:dyDescent="0.3">
      <c r="A18" s="30" t="s">
        <v>84</v>
      </c>
      <c r="B18" s="134">
        <v>789000</v>
      </c>
      <c r="C18" s="135">
        <v>49</v>
      </c>
      <c r="D18" s="21"/>
      <c r="E18" s="20"/>
      <c r="F18" s="172"/>
      <c r="G18" s="173"/>
    </row>
    <row r="19" spans="1:9" x14ac:dyDescent="0.3">
      <c r="A19" s="120" t="s">
        <v>87</v>
      </c>
      <c r="B19" s="134">
        <v>57000</v>
      </c>
      <c r="C19" s="135">
        <v>2</v>
      </c>
      <c r="D19" s="21"/>
      <c r="E19" s="20"/>
      <c r="F19" s="172"/>
      <c r="G19" s="173"/>
    </row>
    <row r="20" spans="1:9" x14ac:dyDescent="0.3">
      <c r="A20" s="35" t="s">
        <v>5</v>
      </c>
      <c r="B20" s="86">
        <f>SUM(B21:B22)</f>
        <v>31800</v>
      </c>
      <c r="C20" s="244">
        <f>SUM(C21:C22)</f>
        <v>2.2999999999999998</v>
      </c>
      <c r="D20" s="12"/>
      <c r="E20" s="13"/>
      <c r="F20" s="17"/>
      <c r="G20" s="145"/>
    </row>
    <row r="21" spans="1:9" x14ac:dyDescent="0.3">
      <c r="A21" s="74" t="s">
        <v>76</v>
      </c>
      <c r="B21" s="190">
        <v>1800</v>
      </c>
      <c r="C21" s="178">
        <v>0.3</v>
      </c>
      <c r="D21" s="18"/>
      <c r="E21" s="179"/>
      <c r="F21" s="436"/>
      <c r="G21" s="198"/>
    </row>
    <row r="22" spans="1:9" x14ac:dyDescent="0.3">
      <c r="A22" s="39" t="s">
        <v>84</v>
      </c>
      <c r="B22" s="167">
        <v>30000</v>
      </c>
      <c r="C22" s="168">
        <v>2</v>
      </c>
      <c r="D22" s="169"/>
      <c r="E22" s="170"/>
      <c r="F22" s="175"/>
      <c r="G22" s="176"/>
    </row>
    <row r="23" spans="1:9" x14ac:dyDescent="0.3">
      <c r="A23" s="28" t="s">
        <v>7</v>
      </c>
      <c r="B23" s="88">
        <f>SUM(B24:B24)</f>
        <v>1750</v>
      </c>
      <c r="C23" s="106">
        <f>SUM(C24:C24)</f>
        <v>1</v>
      </c>
      <c r="D23" s="14"/>
      <c r="E23" s="15"/>
      <c r="F23" s="19"/>
      <c r="G23" s="146"/>
    </row>
    <row r="24" spans="1:9" x14ac:dyDescent="0.3">
      <c r="A24" s="36" t="s">
        <v>84</v>
      </c>
      <c r="B24" s="134">
        <v>1750</v>
      </c>
      <c r="C24" s="135">
        <v>1</v>
      </c>
      <c r="D24" s="21"/>
      <c r="E24" s="20"/>
      <c r="F24" s="172"/>
      <c r="G24" s="173"/>
    </row>
    <row r="25" spans="1:9" x14ac:dyDescent="0.3">
      <c r="A25" s="35" t="s">
        <v>108</v>
      </c>
      <c r="B25" s="86">
        <f>SUM(B26)</f>
        <v>2500</v>
      </c>
      <c r="C25" s="244">
        <f>SUM(C26)</f>
        <v>0.1</v>
      </c>
      <c r="D25" s="12"/>
      <c r="E25" s="13"/>
      <c r="F25" s="17"/>
      <c r="G25" s="145"/>
    </row>
    <row r="26" spans="1:9" x14ac:dyDescent="0.3">
      <c r="A26" s="163" t="s">
        <v>76</v>
      </c>
      <c r="B26" s="243">
        <v>2500</v>
      </c>
      <c r="C26" s="182">
        <v>0.1</v>
      </c>
      <c r="D26" s="184"/>
      <c r="E26" s="185"/>
      <c r="F26" s="242"/>
      <c r="G26" s="211"/>
    </row>
    <row r="27" spans="1:9" x14ac:dyDescent="0.3">
      <c r="A27" s="28" t="s">
        <v>11</v>
      </c>
      <c r="B27" s="88">
        <f>SUM(B28:B29)</f>
        <v>107000</v>
      </c>
      <c r="C27" s="108">
        <f>SUM(C28:C29)</f>
        <v>1.6</v>
      </c>
      <c r="D27" s="14"/>
      <c r="E27" s="15"/>
      <c r="F27" s="14"/>
      <c r="G27" s="148"/>
    </row>
    <row r="28" spans="1:9" x14ac:dyDescent="0.3">
      <c r="A28" s="36" t="s">
        <v>84</v>
      </c>
      <c r="B28" s="134">
        <v>86000</v>
      </c>
      <c r="C28" s="135">
        <v>1.3</v>
      </c>
      <c r="D28" s="21"/>
      <c r="E28" s="20"/>
      <c r="F28" s="21"/>
      <c r="G28" s="150"/>
    </row>
    <row r="29" spans="1:9" x14ac:dyDescent="0.3">
      <c r="A29" s="37" t="s">
        <v>87</v>
      </c>
      <c r="B29" s="89">
        <v>21000</v>
      </c>
      <c r="C29" s="107">
        <v>0.3</v>
      </c>
      <c r="D29" s="23"/>
      <c r="E29" s="22"/>
      <c r="F29" s="18"/>
      <c r="G29" s="149"/>
    </row>
    <row r="30" spans="1:9" x14ac:dyDescent="0.3">
      <c r="A30" s="35" t="s">
        <v>38</v>
      </c>
      <c r="B30" s="86">
        <f>SUM(B31)</f>
        <v>8000</v>
      </c>
      <c r="C30" s="244">
        <f>SUM(C31)</f>
        <v>0.2</v>
      </c>
      <c r="D30" s="12"/>
      <c r="E30" s="13"/>
      <c r="F30" s="17"/>
      <c r="G30" s="145"/>
    </row>
    <row r="31" spans="1:9" x14ac:dyDescent="0.3">
      <c r="A31" s="163" t="s">
        <v>76</v>
      </c>
      <c r="B31" s="243">
        <v>8000</v>
      </c>
      <c r="C31" s="182">
        <v>0.2</v>
      </c>
      <c r="D31" s="184"/>
      <c r="E31" s="185"/>
      <c r="F31" s="242"/>
      <c r="G31" s="211"/>
    </row>
    <row r="32" spans="1:9" x14ac:dyDescent="0.3">
      <c r="A32" s="40" t="s">
        <v>13</v>
      </c>
      <c r="B32" s="88">
        <f>SUM(B33:B33)</f>
        <v>10000</v>
      </c>
      <c r="C32" s="106">
        <f>SUM(C33:C33)</f>
        <v>5</v>
      </c>
      <c r="D32" s="14"/>
      <c r="E32" s="15"/>
      <c r="F32" s="14"/>
      <c r="G32" s="148"/>
    </row>
    <row r="33" spans="1:9" x14ac:dyDescent="0.3">
      <c r="A33" s="30" t="s">
        <v>80</v>
      </c>
      <c r="B33" s="134">
        <v>10000</v>
      </c>
      <c r="C33" s="135">
        <v>5</v>
      </c>
      <c r="D33" s="21"/>
      <c r="E33" s="20"/>
      <c r="F33" s="21"/>
      <c r="G33" s="150"/>
    </row>
    <row r="34" spans="1:9" x14ac:dyDescent="0.3">
      <c r="A34" s="259" t="s">
        <v>34</v>
      </c>
      <c r="B34" s="260">
        <f>B35+B46+B50+B52+B56+B63+B65+B74+B80+B86+B93+B97+B100+B104+B112+B114+B123+B125+B128+B130+B132+B138+B141+B72+B54+B121+B42+B107+B109+B44</f>
        <v>5104550</v>
      </c>
      <c r="C34" s="385">
        <f>C35+C46+C50+C52+C56+C63+C65+C74+C80+C86+C93+C97+C100+C104+C112+C114+C123+C125+C128+C130+C132+C138+C141+C72+C54+C121+C42+C107+C109+C44</f>
        <v>27049.3</v>
      </c>
      <c r="D34" s="261"/>
      <c r="E34" s="262"/>
      <c r="F34" s="261"/>
      <c r="G34" s="263"/>
      <c r="I34" s="16"/>
    </row>
    <row r="35" spans="1:9" x14ac:dyDescent="0.3">
      <c r="A35" s="28" t="s">
        <v>15</v>
      </c>
      <c r="B35" s="88">
        <f>SUM(B36:B41)</f>
        <v>508500</v>
      </c>
      <c r="C35" s="461">
        <f>SUM(C36:C41)</f>
        <v>53</v>
      </c>
      <c r="D35" s="14"/>
      <c r="E35" s="15"/>
      <c r="F35" s="14"/>
      <c r="G35" s="148"/>
    </row>
    <row r="36" spans="1:9" x14ac:dyDescent="0.3">
      <c r="A36" s="30" t="s">
        <v>76</v>
      </c>
      <c r="B36" s="165">
        <v>50000</v>
      </c>
      <c r="C36" s="462">
        <v>6</v>
      </c>
      <c r="D36" s="14"/>
      <c r="E36" s="15"/>
      <c r="F36" s="14"/>
      <c r="G36" s="148"/>
      <c r="I36" s="16"/>
    </row>
    <row r="37" spans="1:9" x14ac:dyDescent="0.3">
      <c r="A37" s="30" t="s">
        <v>80</v>
      </c>
      <c r="B37" s="165">
        <v>108000</v>
      </c>
      <c r="C37" s="462">
        <v>13</v>
      </c>
      <c r="D37" s="14"/>
      <c r="E37" s="15"/>
      <c r="F37" s="14"/>
      <c r="G37" s="148"/>
    </row>
    <row r="38" spans="1:9" x14ac:dyDescent="0.3">
      <c r="A38" s="30" t="s">
        <v>86</v>
      </c>
      <c r="B38" s="165">
        <v>56000</v>
      </c>
      <c r="C38" s="462">
        <v>6</v>
      </c>
      <c r="D38" s="14"/>
      <c r="E38" s="15"/>
      <c r="F38" s="14"/>
      <c r="G38" s="148"/>
    </row>
    <row r="39" spans="1:9" x14ac:dyDescent="0.3">
      <c r="A39" s="30" t="s">
        <v>84</v>
      </c>
      <c r="B39" s="165">
        <v>179500</v>
      </c>
      <c r="C39" s="462">
        <v>19.5</v>
      </c>
      <c r="D39" s="14"/>
      <c r="E39" s="15"/>
      <c r="F39" s="14"/>
      <c r="G39" s="148"/>
    </row>
    <row r="40" spans="1:9" x14ac:dyDescent="0.3">
      <c r="A40" s="36" t="s">
        <v>87</v>
      </c>
      <c r="B40" s="165">
        <v>5000</v>
      </c>
      <c r="C40" s="462">
        <v>0.5</v>
      </c>
      <c r="D40" s="14"/>
      <c r="E40" s="15"/>
      <c r="F40" s="14"/>
      <c r="G40" s="148"/>
      <c r="I40" s="16"/>
    </row>
    <row r="41" spans="1:9" x14ac:dyDescent="0.3">
      <c r="A41" s="39" t="s">
        <v>88</v>
      </c>
      <c r="B41" s="167">
        <v>110000</v>
      </c>
      <c r="C41" s="463">
        <v>8</v>
      </c>
      <c r="D41" s="169"/>
      <c r="E41" s="170"/>
      <c r="F41" s="169"/>
      <c r="G41" s="171"/>
      <c r="I41" s="16"/>
    </row>
    <row r="42" spans="1:9" x14ac:dyDescent="0.3">
      <c r="A42" s="31" t="s">
        <v>138</v>
      </c>
      <c r="B42" s="86">
        <f>SUM(B43:B43)</f>
        <v>4500</v>
      </c>
      <c r="C42" s="103">
        <f>SUM(C43:C43)</f>
        <v>2</v>
      </c>
      <c r="D42" s="12"/>
      <c r="E42" s="13"/>
      <c r="F42" s="12"/>
      <c r="G42" s="147"/>
      <c r="I42" s="16"/>
    </row>
    <row r="43" spans="1:9" x14ac:dyDescent="0.3">
      <c r="A43" s="34" t="s">
        <v>84</v>
      </c>
      <c r="B43" s="167">
        <v>4500</v>
      </c>
      <c r="C43" s="168">
        <v>2</v>
      </c>
      <c r="D43" s="169"/>
      <c r="E43" s="170"/>
      <c r="F43" s="169"/>
      <c r="G43" s="171"/>
      <c r="I43" s="16"/>
    </row>
    <row r="44" spans="1:9" x14ac:dyDescent="0.3">
      <c r="A44" s="31" t="s">
        <v>143</v>
      </c>
      <c r="B44" s="86">
        <f>SUM(B45:B45)</f>
        <v>10000</v>
      </c>
      <c r="C44" s="460">
        <f>SUM(C45:C45)</f>
        <v>0.5</v>
      </c>
      <c r="D44" s="12"/>
      <c r="E44" s="13"/>
      <c r="F44" s="12"/>
      <c r="G44" s="147"/>
      <c r="I44" s="16"/>
    </row>
    <row r="45" spans="1:9" x14ac:dyDescent="0.3">
      <c r="A45" s="34" t="s">
        <v>88</v>
      </c>
      <c r="B45" s="167">
        <v>10000</v>
      </c>
      <c r="C45" s="168">
        <v>0.5</v>
      </c>
      <c r="D45" s="169"/>
      <c r="E45" s="170"/>
      <c r="F45" s="169"/>
      <c r="G45" s="171"/>
      <c r="I45" s="16"/>
    </row>
    <row r="46" spans="1:9" x14ac:dyDescent="0.3">
      <c r="A46" s="32" t="s">
        <v>16</v>
      </c>
      <c r="B46" s="88">
        <f>SUM(B47:B49)</f>
        <v>241000</v>
      </c>
      <c r="C46" s="45">
        <f>SUM(C47:C49)</f>
        <v>320</v>
      </c>
      <c r="D46" s="14"/>
      <c r="E46" s="15"/>
      <c r="F46" s="14"/>
      <c r="G46" s="148"/>
    </row>
    <row r="47" spans="1:9" x14ac:dyDescent="0.3">
      <c r="A47" s="30" t="s">
        <v>84</v>
      </c>
      <c r="B47" s="134">
        <v>180000</v>
      </c>
      <c r="C47" s="20">
        <v>240</v>
      </c>
      <c r="D47" s="21"/>
      <c r="E47" s="20"/>
      <c r="F47" s="21"/>
      <c r="G47" s="150"/>
    </row>
    <row r="48" spans="1:9" x14ac:dyDescent="0.3">
      <c r="A48" s="36" t="s">
        <v>87</v>
      </c>
      <c r="B48" s="134">
        <v>21000</v>
      </c>
      <c r="C48" s="20">
        <v>30</v>
      </c>
      <c r="D48" s="21"/>
      <c r="E48" s="20"/>
      <c r="F48" s="21"/>
      <c r="G48" s="150"/>
    </row>
    <row r="49" spans="1:7" x14ac:dyDescent="0.3">
      <c r="A49" s="126" t="s">
        <v>88</v>
      </c>
      <c r="B49" s="398">
        <v>40000</v>
      </c>
      <c r="C49" s="15">
        <v>50</v>
      </c>
      <c r="D49" s="14"/>
      <c r="E49" s="15"/>
      <c r="F49" s="14"/>
      <c r="G49" s="148"/>
    </row>
    <row r="50" spans="1:7" x14ac:dyDescent="0.3">
      <c r="A50" s="31" t="s">
        <v>41</v>
      </c>
      <c r="B50" s="86">
        <f>SUM(B51:B51)</f>
        <v>16000</v>
      </c>
      <c r="C50" s="103">
        <f>SUM(C51:C51)</f>
        <v>5</v>
      </c>
      <c r="D50" s="12"/>
      <c r="E50" s="13"/>
      <c r="F50" s="12"/>
      <c r="G50" s="147"/>
    </row>
    <row r="51" spans="1:7" x14ac:dyDescent="0.3">
      <c r="A51" s="30" t="s">
        <v>86</v>
      </c>
      <c r="B51" s="134">
        <v>16000</v>
      </c>
      <c r="C51" s="20">
        <v>5</v>
      </c>
      <c r="D51" s="21"/>
      <c r="E51" s="20"/>
      <c r="F51" s="21"/>
      <c r="G51" s="150"/>
    </row>
    <row r="52" spans="1:7" x14ac:dyDescent="0.3">
      <c r="A52" s="35" t="s">
        <v>117</v>
      </c>
      <c r="B52" s="87">
        <f>SUM(B53)</f>
        <v>12400</v>
      </c>
      <c r="C52" s="44">
        <f>SUM(C53)</f>
        <v>6</v>
      </c>
      <c r="D52" s="12"/>
      <c r="E52" s="13"/>
      <c r="F52" s="12"/>
      <c r="G52" s="147"/>
    </row>
    <row r="53" spans="1:7" x14ac:dyDescent="0.3">
      <c r="A53" s="39" t="s">
        <v>87</v>
      </c>
      <c r="B53" s="167">
        <v>12400</v>
      </c>
      <c r="C53" s="170">
        <v>6</v>
      </c>
      <c r="D53" s="169"/>
      <c r="E53" s="170"/>
      <c r="F53" s="169"/>
      <c r="G53" s="171"/>
    </row>
    <row r="54" spans="1:7" s="52" customFormat="1" x14ac:dyDescent="0.3">
      <c r="A54" s="35" t="s">
        <v>123</v>
      </c>
      <c r="B54" s="87">
        <f>SUM(B55)</f>
        <v>5000</v>
      </c>
      <c r="C54" s="108">
        <f>SUM(C55)</f>
        <v>0.5</v>
      </c>
      <c r="D54" s="29"/>
      <c r="E54" s="44"/>
      <c r="F54" s="29"/>
      <c r="G54" s="133"/>
    </row>
    <row r="55" spans="1:7" x14ac:dyDescent="0.3">
      <c r="A55" s="39" t="s">
        <v>76</v>
      </c>
      <c r="B55" s="167">
        <v>5000</v>
      </c>
      <c r="C55" s="168">
        <v>0.5</v>
      </c>
      <c r="D55" s="169"/>
      <c r="E55" s="170"/>
      <c r="F55" s="169"/>
      <c r="G55" s="171"/>
    </row>
    <row r="56" spans="1:7" x14ac:dyDescent="0.3">
      <c r="A56" s="31" t="s">
        <v>19</v>
      </c>
      <c r="B56" s="87">
        <f>SUM(B57:B62)</f>
        <v>303500</v>
      </c>
      <c r="C56" s="44">
        <f>SUM(C57:C62)</f>
        <v>2150</v>
      </c>
      <c r="D56" s="12"/>
      <c r="E56" s="13"/>
      <c r="F56" s="12"/>
      <c r="G56" s="147"/>
    </row>
    <row r="57" spans="1:7" x14ac:dyDescent="0.3">
      <c r="A57" s="30" t="s">
        <v>76</v>
      </c>
      <c r="B57" s="134">
        <v>8500</v>
      </c>
      <c r="C57" s="20">
        <v>50</v>
      </c>
      <c r="D57" s="21"/>
      <c r="E57" s="20"/>
      <c r="F57" s="21"/>
      <c r="G57" s="150"/>
    </row>
    <row r="58" spans="1:7" x14ac:dyDescent="0.3">
      <c r="A58" s="30" t="s">
        <v>80</v>
      </c>
      <c r="B58" s="134">
        <v>8000</v>
      </c>
      <c r="C58" s="20">
        <v>100</v>
      </c>
      <c r="D58" s="21"/>
      <c r="E58" s="20"/>
      <c r="F58" s="21"/>
      <c r="G58" s="150"/>
    </row>
    <row r="59" spans="1:7" x14ac:dyDescent="0.3">
      <c r="A59" s="30" t="s">
        <v>86</v>
      </c>
      <c r="B59" s="134">
        <v>40000</v>
      </c>
      <c r="C59" s="20">
        <v>200</v>
      </c>
      <c r="D59" s="21"/>
      <c r="E59" s="20"/>
      <c r="F59" s="21"/>
      <c r="G59" s="150"/>
    </row>
    <row r="60" spans="1:7" x14ac:dyDescent="0.3">
      <c r="A60" s="30" t="s">
        <v>84</v>
      </c>
      <c r="B60" s="134">
        <v>22000</v>
      </c>
      <c r="C60" s="20">
        <v>200</v>
      </c>
      <c r="D60" s="21"/>
      <c r="E60" s="20"/>
      <c r="F60" s="21"/>
      <c r="G60" s="150"/>
    </row>
    <row r="61" spans="1:7" x14ac:dyDescent="0.3">
      <c r="A61" s="36" t="s">
        <v>87</v>
      </c>
      <c r="B61" s="134">
        <v>34000</v>
      </c>
      <c r="C61" s="20">
        <v>200</v>
      </c>
      <c r="D61" s="21"/>
      <c r="E61" s="20"/>
      <c r="F61" s="21"/>
      <c r="G61" s="150"/>
    </row>
    <row r="62" spans="1:7" x14ac:dyDescent="0.3">
      <c r="A62" s="39" t="s">
        <v>88</v>
      </c>
      <c r="B62" s="167">
        <v>191000</v>
      </c>
      <c r="C62" s="170">
        <v>1400</v>
      </c>
      <c r="D62" s="169"/>
      <c r="E62" s="170"/>
      <c r="F62" s="169"/>
      <c r="G62" s="171"/>
    </row>
    <row r="63" spans="1:7" x14ac:dyDescent="0.3">
      <c r="A63" s="32" t="s">
        <v>51</v>
      </c>
      <c r="B63" s="91">
        <f>B64</f>
        <v>30000</v>
      </c>
      <c r="C63" s="50">
        <f>C64</f>
        <v>300</v>
      </c>
      <c r="D63" s="14"/>
      <c r="E63" s="15"/>
      <c r="F63" s="14"/>
      <c r="G63" s="148"/>
    </row>
    <row r="64" spans="1:7" x14ac:dyDescent="0.3">
      <c r="A64" s="38" t="s">
        <v>80</v>
      </c>
      <c r="B64" s="89">
        <v>30000</v>
      </c>
      <c r="C64" s="22">
        <v>300</v>
      </c>
      <c r="D64" s="23"/>
      <c r="E64" s="22"/>
      <c r="F64" s="23"/>
      <c r="G64" s="154"/>
    </row>
    <row r="65" spans="1:7" x14ac:dyDescent="0.3">
      <c r="A65" s="31" t="s">
        <v>18</v>
      </c>
      <c r="B65" s="87">
        <f>SUM(B66:B71)</f>
        <v>523800</v>
      </c>
      <c r="C65" s="44">
        <f>SUM(C66:C71)</f>
        <v>3725</v>
      </c>
      <c r="D65" s="12"/>
      <c r="E65" s="13"/>
      <c r="F65" s="12"/>
      <c r="G65" s="147"/>
    </row>
    <row r="66" spans="1:7" x14ac:dyDescent="0.3">
      <c r="A66" s="30" t="s">
        <v>76</v>
      </c>
      <c r="B66" s="134">
        <v>8500</v>
      </c>
      <c r="C66" s="20">
        <v>50</v>
      </c>
      <c r="D66" s="21"/>
      <c r="E66" s="20"/>
      <c r="F66" s="21"/>
      <c r="G66" s="150"/>
    </row>
    <row r="67" spans="1:7" x14ac:dyDescent="0.3">
      <c r="A67" s="30" t="s">
        <v>80</v>
      </c>
      <c r="B67" s="134">
        <v>8000</v>
      </c>
      <c r="C67" s="20">
        <v>100</v>
      </c>
      <c r="D67" s="21"/>
      <c r="E67" s="20"/>
      <c r="F67" s="21"/>
      <c r="G67" s="150"/>
    </row>
    <row r="68" spans="1:7" x14ac:dyDescent="0.3">
      <c r="A68" s="30" t="s">
        <v>86</v>
      </c>
      <c r="B68" s="134">
        <v>20000</v>
      </c>
      <c r="C68" s="20">
        <v>100</v>
      </c>
      <c r="D68" s="21"/>
      <c r="E68" s="20"/>
      <c r="F68" s="21"/>
      <c r="G68" s="150"/>
    </row>
    <row r="69" spans="1:7" x14ac:dyDescent="0.3">
      <c r="A69" s="30" t="s">
        <v>84</v>
      </c>
      <c r="B69" s="134">
        <v>308200</v>
      </c>
      <c r="C69" s="20">
        <v>2210</v>
      </c>
      <c r="D69" s="21"/>
      <c r="E69" s="20"/>
      <c r="F69" s="21"/>
      <c r="G69" s="150"/>
    </row>
    <row r="70" spans="1:7" x14ac:dyDescent="0.3">
      <c r="A70" s="36" t="s">
        <v>87</v>
      </c>
      <c r="B70" s="134">
        <v>39100</v>
      </c>
      <c r="C70" s="20">
        <v>230</v>
      </c>
      <c r="D70" s="21"/>
      <c r="E70" s="20"/>
      <c r="F70" s="21"/>
      <c r="G70" s="150"/>
    </row>
    <row r="71" spans="1:7" x14ac:dyDescent="0.3">
      <c r="A71" s="34" t="s">
        <v>88</v>
      </c>
      <c r="B71" s="167">
        <v>140000</v>
      </c>
      <c r="C71" s="170">
        <v>1035</v>
      </c>
      <c r="D71" s="169"/>
      <c r="E71" s="170"/>
      <c r="F71" s="169"/>
      <c r="G71" s="171"/>
    </row>
    <row r="72" spans="1:7" s="52" customFormat="1" x14ac:dyDescent="0.3">
      <c r="A72" s="31" t="s">
        <v>121</v>
      </c>
      <c r="B72" s="86">
        <f>SUM(B73)</f>
        <v>1500</v>
      </c>
      <c r="C72" s="44">
        <f>SUM(C73)</f>
        <v>1</v>
      </c>
      <c r="D72" s="29"/>
      <c r="E72" s="44"/>
      <c r="F72" s="29"/>
      <c r="G72" s="133"/>
    </row>
    <row r="73" spans="1:7" x14ac:dyDescent="0.3">
      <c r="A73" s="34" t="s">
        <v>80</v>
      </c>
      <c r="B73" s="192">
        <v>1500</v>
      </c>
      <c r="C73" s="170">
        <v>1</v>
      </c>
      <c r="D73" s="169"/>
      <c r="E73" s="170"/>
      <c r="F73" s="169"/>
      <c r="G73" s="171"/>
    </row>
    <row r="74" spans="1:7" x14ac:dyDescent="0.3">
      <c r="A74" s="32" t="s">
        <v>89</v>
      </c>
      <c r="B74" s="382">
        <f>SUM(B75:B79)</f>
        <v>187700</v>
      </c>
      <c r="C74" s="45">
        <f>SUM(C75:C79)</f>
        <v>1200</v>
      </c>
      <c r="D74" s="14"/>
      <c r="E74" s="15"/>
      <c r="F74" s="14"/>
      <c r="G74" s="148"/>
    </row>
    <row r="75" spans="1:7" x14ac:dyDescent="0.3">
      <c r="A75" s="30" t="s">
        <v>80</v>
      </c>
      <c r="B75" s="249">
        <v>8000</v>
      </c>
      <c r="C75" s="20">
        <v>100</v>
      </c>
      <c r="D75" s="21"/>
      <c r="E75" s="20"/>
      <c r="F75" s="21"/>
      <c r="G75" s="150"/>
    </row>
    <row r="76" spans="1:7" x14ac:dyDescent="0.3">
      <c r="A76" s="122" t="s">
        <v>86</v>
      </c>
      <c r="B76" s="177">
        <v>16000</v>
      </c>
      <c r="C76" s="179">
        <v>100</v>
      </c>
      <c r="D76" s="18"/>
      <c r="E76" s="179"/>
      <c r="F76" s="18"/>
      <c r="G76" s="149"/>
    </row>
    <row r="77" spans="1:7" x14ac:dyDescent="0.3">
      <c r="A77" s="30" t="s">
        <v>84</v>
      </c>
      <c r="B77" s="89">
        <v>102000</v>
      </c>
      <c r="C77" s="22">
        <v>600</v>
      </c>
      <c r="D77" s="18"/>
      <c r="E77" s="179"/>
      <c r="F77" s="18"/>
      <c r="G77" s="149"/>
    </row>
    <row r="78" spans="1:7" x14ac:dyDescent="0.3">
      <c r="A78" s="38" t="s">
        <v>87</v>
      </c>
      <c r="B78" s="89">
        <v>25500</v>
      </c>
      <c r="C78" s="22">
        <v>150</v>
      </c>
      <c r="D78" s="18"/>
      <c r="E78" s="179"/>
      <c r="F78" s="18"/>
      <c r="G78" s="149"/>
    </row>
    <row r="79" spans="1:7" x14ac:dyDescent="0.3">
      <c r="A79" s="38" t="s">
        <v>88</v>
      </c>
      <c r="B79" s="89">
        <v>36200</v>
      </c>
      <c r="C79" s="22">
        <v>250</v>
      </c>
      <c r="D79" s="23"/>
      <c r="E79" s="22"/>
      <c r="F79" s="23"/>
      <c r="G79" s="154"/>
    </row>
    <row r="80" spans="1:7" x14ac:dyDescent="0.3">
      <c r="A80" s="31" t="s">
        <v>17</v>
      </c>
      <c r="B80" s="87">
        <f>SUM(B81:B85)</f>
        <v>97000</v>
      </c>
      <c r="C80" s="44">
        <f>SUM(C81:C85)</f>
        <v>650</v>
      </c>
      <c r="D80" s="12"/>
      <c r="E80" s="13"/>
      <c r="F80" s="12"/>
      <c r="G80" s="147"/>
    </row>
    <row r="81" spans="1:7" x14ac:dyDescent="0.3">
      <c r="A81" s="120" t="s">
        <v>80</v>
      </c>
      <c r="B81" s="165">
        <v>8000</v>
      </c>
      <c r="C81" s="15">
        <v>100</v>
      </c>
      <c r="D81" s="14"/>
      <c r="E81" s="15"/>
      <c r="F81" s="14"/>
      <c r="G81" s="148"/>
    </row>
    <row r="82" spans="1:7" x14ac:dyDescent="0.3">
      <c r="A82" s="120" t="s">
        <v>86</v>
      </c>
      <c r="B82" s="165">
        <v>8000</v>
      </c>
      <c r="C82" s="15">
        <v>50</v>
      </c>
      <c r="D82" s="14"/>
      <c r="E82" s="15"/>
      <c r="F82" s="14"/>
      <c r="G82" s="148"/>
    </row>
    <row r="83" spans="1:7" x14ac:dyDescent="0.3">
      <c r="A83" s="120" t="s">
        <v>84</v>
      </c>
      <c r="B83" s="165">
        <v>17000</v>
      </c>
      <c r="C83" s="15">
        <v>100</v>
      </c>
      <c r="D83" s="14"/>
      <c r="E83" s="15"/>
      <c r="F83" s="14"/>
      <c r="G83" s="148"/>
    </row>
    <row r="84" spans="1:7" x14ac:dyDescent="0.3">
      <c r="A84" s="36" t="s">
        <v>87</v>
      </c>
      <c r="B84" s="134">
        <v>34000</v>
      </c>
      <c r="C84" s="20">
        <v>200</v>
      </c>
      <c r="D84" s="21"/>
      <c r="E84" s="20"/>
      <c r="F84" s="21"/>
      <c r="G84" s="150"/>
    </row>
    <row r="85" spans="1:7" x14ac:dyDescent="0.3">
      <c r="A85" s="34" t="s">
        <v>88</v>
      </c>
      <c r="B85" s="167">
        <v>30000</v>
      </c>
      <c r="C85" s="170">
        <v>200</v>
      </c>
      <c r="D85" s="169"/>
      <c r="E85" s="170"/>
      <c r="F85" s="169"/>
      <c r="G85" s="171"/>
    </row>
    <row r="86" spans="1:7" x14ac:dyDescent="0.3">
      <c r="A86" s="32" t="s">
        <v>21</v>
      </c>
      <c r="B86" s="88">
        <f>SUM(B87:B92)</f>
        <v>2155650</v>
      </c>
      <c r="C86" s="45">
        <f>SUM(C87:C92)</f>
        <v>16745</v>
      </c>
      <c r="D86" s="14"/>
      <c r="E86" s="15"/>
      <c r="F86" s="14"/>
      <c r="G86" s="148"/>
    </row>
    <row r="87" spans="1:7" x14ac:dyDescent="0.3">
      <c r="A87" s="30" t="s">
        <v>76</v>
      </c>
      <c r="B87" s="134">
        <v>34000</v>
      </c>
      <c r="C87" s="20">
        <v>200</v>
      </c>
      <c r="D87" s="21"/>
      <c r="E87" s="20"/>
      <c r="F87" s="21"/>
      <c r="G87" s="150"/>
    </row>
    <row r="88" spans="1:7" x14ac:dyDescent="0.3">
      <c r="A88" s="30" t="s">
        <v>80</v>
      </c>
      <c r="B88" s="134">
        <v>105000</v>
      </c>
      <c r="C88" s="20">
        <v>1150</v>
      </c>
      <c r="D88" s="21"/>
      <c r="E88" s="20"/>
      <c r="F88" s="21"/>
      <c r="G88" s="150"/>
    </row>
    <row r="89" spans="1:7" x14ac:dyDescent="0.3">
      <c r="A89" s="30" t="s">
        <v>86</v>
      </c>
      <c r="B89" s="134">
        <v>149000</v>
      </c>
      <c r="C89" s="20">
        <v>950</v>
      </c>
      <c r="D89" s="21"/>
      <c r="E89" s="20"/>
      <c r="F89" s="21"/>
      <c r="G89" s="150"/>
    </row>
    <row r="90" spans="1:7" x14ac:dyDescent="0.3">
      <c r="A90" s="30" t="s">
        <v>84</v>
      </c>
      <c r="B90" s="134">
        <v>207650</v>
      </c>
      <c r="C90" s="20">
        <v>1395</v>
      </c>
      <c r="D90" s="21"/>
      <c r="E90" s="20"/>
      <c r="F90" s="21"/>
      <c r="G90" s="150"/>
    </row>
    <row r="91" spans="1:7" x14ac:dyDescent="0.3">
      <c r="A91" s="36" t="s">
        <v>87</v>
      </c>
      <c r="B91" s="134">
        <v>8500</v>
      </c>
      <c r="C91" s="20">
        <v>50</v>
      </c>
      <c r="D91" s="21"/>
      <c r="E91" s="20"/>
      <c r="F91" s="21"/>
      <c r="G91" s="150"/>
    </row>
    <row r="92" spans="1:7" x14ac:dyDescent="0.3">
      <c r="A92" s="38" t="s">
        <v>88</v>
      </c>
      <c r="B92" s="89">
        <v>1651500</v>
      </c>
      <c r="C92" s="22">
        <v>13000</v>
      </c>
      <c r="D92" s="23"/>
      <c r="E92" s="22"/>
      <c r="F92" s="23"/>
      <c r="G92" s="154"/>
    </row>
    <row r="93" spans="1:7" x14ac:dyDescent="0.3">
      <c r="A93" s="31" t="s">
        <v>20</v>
      </c>
      <c r="B93" s="87">
        <f>SUM(B94:B96)</f>
        <v>168000</v>
      </c>
      <c r="C93" s="44">
        <f>SUM(C94:C96)</f>
        <v>1173</v>
      </c>
      <c r="D93" s="12"/>
      <c r="E93" s="13"/>
      <c r="F93" s="12"/>
      <c r="G93" s="147"/>
    </row>
    <row r="94" spans="1:7" x14ac:dyDescent="0.3">
      <c r="A94" s="30" t="s">
        <v>86</v>
      </c>
      <c r="B94" s="134">
        <v>33000</v>
      </c>
      <c r="C94" s="20">
        <v>300</v>
      </c>
      <c r="D94" s="21"/>
      <c r="E94" s="20"/>
      <c r="F94" s="21"/>
      <c r="G94" s="150"/>
    </row>
    <row r="95" spans="1:7" x14ac:dyDescent="0.3">
      <c r="A95" s="30" t="s">
        <v>84</v>
      </c>
      <c r="B95" s="134">
        <v>22000</v>
      </c>
      <c r="C95" s="20">
        <v>153</v>
      </c>
      <c r="D95" s="21"/>
      <c r="E95" s="20"/>
      <c r="F95" s="21"/>
      <c r="G95" s="150"/>
    </row>
    <row r="96" spans="1:7" x14ac:dyDescent="0.3">
      <c r="A96" s="34" t="s">
        <v>88</v>
      </c>
      <c r="B96" s="167">
        <v>113000</v>
      </c>
      <c r="C96" s="170">
        <v>720</v>
      </c>
      <c r="D96" s="169"/>
      <c r="E96" s="170"/>
      <c r="F96" s="169"/>
      <c r="G96" s="171"/>
    </row>
    <row r="97" spans="1:7" x14ac:dyDescent="0.3">
      <c r="A97" s="28" t="s">
        <v>22</v>
      </c>
      <c r="B97" s="88">
        <f>SUM(B98:B99)</f>
        <v>13000</v>
      </c>
      <c r="C97" s="45">
        <f>SUM(C98:C99)</f>
        <v>190</v>
      </c>
      <c r="D97" s="14"/>
      <c r="E97" s="15"/>
      <c r="F97" s="14"/>
      <c r="G97" s="148"/>
    </row>
    <row r="98" spans="1:7" x14ac:dyDescent="0.3">
      <c r="A98" s="30" t="s">
        <v>76</v>
      </c>
      <c r="B98" s="134">
        <v>2000</v>
      </c>
      <c r="C98" s="20">
        <v>20</v>
      </c>
      <c r="D98" s="21"/>
      <c r="E98" s="20"/>
      <c r="F98" s="21"/>
      <c r="G98" s="150"/>
    </row>
    <row r="99" spans="1:7" x14ac:dyDescent="0.3">
      <c r="A99" s="34" t="s">
        <v>84</v>
      </c>
      <c r="B99" s="167">
        <v>11000</v>
      </c>
      <c r="C99" s="170">
        <v>170</v>
      </c>
      <c r="D99" s="169"/>
      <c r="E99" s="170"/>
      <c r="F99" s="169"/>
      <c r="G99" s="171"/>
    </row>
    <row r="100" spans="1:7" x14ac:dyDescent="0.3">
      <c r="A100" s="238" t="s">
        <v>109</v>
      </c>
      <c r="B100" s="87">
        <f>SUM(B101:B103)</f>
        <v>31700</v>
      </c>
      <c r="C100" s="239">
        <f>SUM(C101:C103)</f>
        <v>7.2</v>
      </c>
      <c r="D100" s="236"/>
      <c r="E100" s="236"/>
      <c r="F100" s="236"/>
      <c r="G100" s="237"/>
    </row>
    <row r="101" spans="1:7" x14ac:dyDescent="0.3">
      <c r="A101" s="392" t="s">
        <v>84</v>
      </c>
      <c r="B101" s="177">
        <v>24000</v>
      </c>
      <c r="C101" s="390">
        <v>2</v>
      </c>
      <c r="D101" s="390"/>
      <c r="E101" s="390"/>
      <c r="F101" s="390"/>
      <c r="G101" s="391"/>
    </row>
    <row r="102" spans="1:7" x14ac:dyDescent="0.3">
      <c r="A102" s="457" t="s">
        <v>87</v>
      </c>
      <c r="B102" s="89">
        <v>2500</v>
      </c>
      <c r="C102" s="458">
        <v>0.2</v>
      </c>
      <c r="D102" s="458"/>
      <c r="E102" s="458"/>
      <c r="F102" s="458"/>
      <c r="G102" s="459"/>
    </row>
    <row r="103" spans="1:7" x14ac:dyDescent="0.3">
      <c r="A103" s="162" t="s">
        <v>88</v>
      </c>
      <c r="B103" s="167">
        <v>5200</v>
      </c>
      <c r="C103" s="180">
        <v>5</v>
      </c>
      <c r="D103" s="180"/>
      <c r="E103" s="180"/>
      <c r="F103" s="180"/>
      <c r="G103" s="181"/>
    </row>
    <row r="104" spans="1:7" x14ac:dyDescent="0.3">
      <c r="A104" s="238" t="s">
        <v>110</v>
      </c>
      <c r="B104" s="87">
        <f>SUM(B105:B106)</f>
        <v>3500</v>
      </c>
      <c r="C104" s="239">
        <f>SUM(C105:C106)</f>
        <v>0.30000000000000004</v>
      </c>
      <c r="D104" s="236"/>
      <c r="E104" s="236"/>
      <c r="F104" s="236"/>
      <c r="G104" s="237"/>
    </row>
    <row r="105" spans="1:7" x14ac:dyDescent="0.3">
      <c r="A105" s="392" t="s">
        <v>86</v>
      </c>
      <c r="B105" s="177">
        <v>2000</v>
      </c>
      <c r="C105" s="390">
        <v>0.2</v>
      </c>
      <c r="D105" s="390"/>
      <c r="E105" s="390"/>
      <c r="F105" s="390"/>
      <c r="G105" s="391"/>
    </row>
    <row r="106" spans="1:7" x14ac:dyDescent="0.3">
      <c r="A106" s="162" t="s">
        <v>87</v>
      </c>
      <c r="B106" s="167">
        <v>1500</v>
      </c>
      <c r="C106" s="180">
        <v>0.1</v>
      </c>
      <c r="D106" s="180"/>
      <c r="E106" s="180"/>
      <c r="F106" s="180"/>
      <c r="G106" s="181"/>
    </row>
    <row r="107" spans="1:7" x14ac:dyDescent="0.3">
      <c r="A107" s="35" t="s">
        <v>139</v>
      </c>
      <c r="B107" s="86">
        <f>B108</f>
        <v>32000</v>
      </c>
      <c r="C107" s="103">
        <f>C108</f>
        <v>12</v>
      </c>
      <c r="D107" s="12"/>
      <c r="E107" s="13"/>
      <c r="F107" s="12"/>
      <c r="G107" s="147"/>
    </row>
    <row r="108" spans="1:7" x14ac:dyDescent="0.3">
      <c r="A108" s="39" t="s">
        <v>84</v>
      </c>
      <c r="B108" s="167">
        <v>32000</v>
      </c>
      <c r="C108" s="168">
        <v>12</v>
      </c>
      <c r="D108" s="169"/>
      <c r="E108" s="170"/>
      <c r="F108" s="169"/>
      <c r="G108" s="171"/>
    </row>
    <row r="109" spans="1:7" x14ac:dyDescent="0.3">
      <c r="A109" s="35" t="s">
        <v>25</v>
      </c>
      <c r="B109" s="86">
        <f>SUM(B110:B111)</f>
        <v>15000</v>
      </c>
      <c r="C109" s="103">
        <f>SUM(C110:C111)</f>
        <v>6</v>
      </c>
      <c r="D109" s="12"/>
      <c r="E109" s="13"/>
      <c r="F109" s="12"/>
      <c r="G109" s="147"/>
    </row>
    <row r="110" spans="1:7" x14ac:dyDescent="0.3">
      <c r="A110" s="36" t="s">
        <v>84</v>
      </c>
      <c r="B110" s="134">
        <v>12500</v>
      </c>
      <c r="C110" s="135">
        <v>5</v>
      </c>
      <c r="D110" s="21"/>
      <c r="E110" s="20"/>
      <c r="F110" s="21"/>
      <c r="G110" s="150"/>
    </row>
    <row r="111" spans="1:7" x14ac:dyDescent="0.3">
      <c r="A111" s="39" t="s">
        <v>87</v>
      </c>
      <c r="B111" s="192">
        <v>2500</v>
      </c>
      <c r="C111" s="168">
        <v>1</v>
      </c>
      <c r="D111" s="169"/>
      <c r="E111" s="170"/>
      <c r="F111" s="169"/>
      <c r="G111" s="171"/>
    </row>
    <row r="112" spans="1:7" x14ac:dyDescent="0.3">
      <c r="A112" s="28" t="s">
        <v>85</v>
      </c>
      <c r="B112" s="138">
        <f>B113</f>
        <v>8400</v>
      </c>
      <c r="C112" s="383">
        <f>C113</f>
        <v>3</v>
      </c>
      <c r="D112" s="14"/>
      <c r="E112" s="15"/>
      <c r="F112" s="14"/>
      <c r="G112" s="148"/>
    </row>
    <row r="113" spans="1:7" x14ac:dyDescent="0.3">
      <c r="A113" s="37" t="s">
        <v>84</v>
      </c>
      <c r="B113" s="89">
        <v>8400</v>
      </c>
      <c r="C113" s="107">
        <v>3</v>
      </c>
      <c r="D113" s="23"/>
      <c r="E113" s="22"/>
      <c r="F113" s="23"/>
      <c r="G113" s="154"/>
    </row>
    <row r="114" spans="1:7" x14ac:dyDescent="0.3">
      <c r="A114" s="35" t="s">
        <v>24</v>
      </c>
      <c r="B114" s="87">
        <f>SUM(B115:B120)</f>
        <v>410600</v>
      </c>
      <c r="C114" s="108">
        <f>SUM(C115:C120)</f>
        <v>217.5</v>
      </c>
      <c r="D114" s="12"/>
      <c r="E114" s="13"/>
      <c r="F114" s="12"/>
      <c r="G114" s="147"/>
    </row>
    <row r="115" spans="1:7" x14ac:dyDescent="0.3">
      <c r="A115" s="36" t="s">
        <v>76</v>
      </c>
      <c r="B115" s="134">
        <v>1000</v>
      </c>
      <c r="C115" s="135">
        <v>2</v>
      </c>
      <c r="D115" s="21"/>
      <c r="E115" s="20"/>
      <c r="F115" s="21"/>
      <c r="G115" s="150"/>
    </row>
    <row r="116" spans="1:7" x14ac:dyDescent="0.3">
      <c r="A116" s="30" t="s">
        <v>80</v>
      </c>
      <c r="B116" s="134">
        <v>73000</v>
      </c>
      <c r="C116" s="135">
        <v>38</v>
      </c>
      <c r="D116" s="21"/>
      <c r="E116" s="20"/>
      <c r="F116" s="21"/>
      <c r="G116" s="150"/>
    </row>
    <row r="117" spans="1:7" x14ac:dyDescent="0.3">
      <c r="A117" s="30" t="s">
        <v>86</v>
      </c>
      <c r="B117" s="134">
        <v>178000</v>
      </c>
      <c r="C117" s="135">
        <v>96</v>
      </c>
      <c r="D117" s="21"/>
      <c r="E117" s="20"/>
      <c r="F117" s="21"/>
      <c r="G117" s="150"/>
    </row>
    <row r="118" spans="1:7" x14ac:dyDescent="0.3">
      <c r="A118" s="30" t="s">
        <v>84</v>
      </c>
      <c r="B118" s="134">
        <v>21200</v>
      </c>
      <c r="C118" s="135">
        <v>10.5</v>
      </c>
      <c r="D118" s="21"/>
      <c r="E118" s="20"/>
      <c r="F118" s="21"/>
      <c r="G118" s="150"/>
    </row>
    <row r="119" spans="1:7" x14ac:dyDescent="0.3">
      <c r="A119" s="30" t="s">
        <v>87</v>
      </c>
      <c r="B119" s="134">
        <v>72000</v>
      </c>
      <c r="C119" s="135">
        <v>31</v>
      </c>
      <c r="D119" s="21"/>
      <c r="E119" s="20"/>
      <c r="F119" s="21"/>
      <c r="G119" s="150"/>
    </row>
    <row r="120" spans="1:7" x14ac:dyDescent="0.3">
      <c r="A120" s="34" t="s">
        <v>88</v>
      </c>
      <c r="B120" s="167">
        <v>65400</v>
      </c>
      <c r="C120" s="168">
        <v>40</v>
      </c>
      <c r="D120" s="169"/>
      <c r="E120" s="170"/>
      <c r="F120" s="169"/>
      <c r="G120" s="171"/>
    </row>
    <row r="121" spans="1:7" s="52" customFormat="1" x14ac:dyDescent="0.3">
      <c r="A121" s="31" t="s">
        <v>125</v>
      </c>
      <c r="B121" s="87">
        <f>SUM(B122)</f>
        <v>15000</v>
      </c>
      <c r="C121" s="108">
        <f>SUM(C122)</f>
        <v>2</v>
      </c>
      <c r="D121" s="29"/>
      <c r="E121" s="44"/>
      <c r="F121" s="29"/>
      <c r="G121" s="133"/>
    </row>
    <row r="122" spans="1:7" x14ac:dyDescent="0.3">
      <c r="A122" s="34" t="s">
        <v>80</v>
      </c>
      <c r="B122" s="167">
        <v>15000</v>
      </c>
      <c r="C122" s="168">
        <v>2</v>
      </c>
      <c r="D122" s="169"/>
      <c r="E122" s="170"/>
      <c r="F122" s="169"/>
      <c r="G122" s="171"/>
    </row>
    <row r="123" spans="1:7" s="52" customFormat="1" x14ac:dyDescent="0.3">
      <c r="A123" s="31" t="s">
        <v>95</v>
      </c>
      <c r="B123" s="87">
        <f>SUM(B124:B124)</f>
        <v>1600</v>
      </c>
      <c r="C123" s="108">
        <f>SUM(C124:C124)</f>
        <v>0.2</v>
      </c>
      <c r="D123" s="29"/>
      <c r="E123" s="44"/>
      <c r="F123" s="29"/>
      <c r="G123" s="133"/>
    </row>
    <row r="124" spans="1:7" x14ac:dyDescent="0.3">
      <c r="A124" s="34" t="s">
        <v>76</v>
      </c>
      <c r="B124" s="167">
        <v>1600</v>
      </c>
      <c r="C124" s="168">
        <v>0.2</v>
      </c>
      <c r="D124" s="169"/>
      <c r="E124" s="170"/>
      <c r="F124" s="169"/>
      <c r="G124" s="171"/>
    </row>
    <row r="125" spans="1:7" x14ac:dyDescent="0.3">
      <c r="A125" s="32" t="s">
        <v>119</v>
      </c>
      <c r="B125" s="138">
        <f>SUM(B126:B127)</f>
        <v>8000</v>
      </c>
      <c r="C125" s="383">
        <f>SUM(C126:C127)</f>
        <v>170</v>
      </c>
      <c r="D125" s="14"/>
      <c r="E125" s="15"/>
      <c r="F125" s="14"/>
      <c r="G125" s="148"/>
    </row>
    <row r="126" spans="1:7" x14ac:dyDescent="0.3">
      <c r="A126" s="120" t="s">
        <v>80</v>
      </c>
      <c r="B126" s="165">
        <v>1000</v>
      </c>
      <c r="C126" s="166">
        <v>20</v>
      </c>
      <c r="D126" s="14"/>
      <c r="E126" s="15"/>
      <c r="F126" s="14"/>
      <c r="G126" s="148"/>
    </row>
    <row r="127" spans="1:7" x14ac:dyDescent="0.3">
      <c r="A127" s="120" t="s">
        <v>86</v>
      </c>
      <c r="B127" s="165">
        <v>7000</v>
      </c>
      <c r="C127" s="166">
        <v>150</v>
      </c>
      <c r="D127" s="14"/>
      <c r="E127" s="15"/>
      <c r="F127" s="14"/>
      <c r="G127" s="148"/>
    </row>
    <row r="128" spans="1:7" x14ac:dyDescent="0.3">
      <c r="A128" s="35" t="s">
        <v>26</v>
      </c>
      <c r="B128" s="87">
        <f>SUM(B129:B129)</f>
        <v>1500</v>
      </c>
      <c r="C128" s="108">
        <f>SUM(C129:C129)</f>
        <v>0.1</v>
      </c>
      <c r="D128" s="12"/>
      <c r="E128" s="13"/>
      <c r="F128" s="12"/>
      <c r="G128" s="147"/>
    </row>
    <row r="129" spans="1:8" x14ac:dyDescent="0.3">
      <c r="A129" s="34" t="s">
        <v>87</v>
      </c>
      <c r="B129" s="167">
        <v>1500</v>
      </c>
      <c r="C129" s="168">
        <v>0.1</v>
      </c>
      <c r="D129" s="169"/>
      <c r="E129" s="170"/>
      <c r="F129" s="169"/>
      <c r="G129" s="171"/>
    </row>
    <row r="130" spans="1:8" x14ac:dyDescent="0.3">
      <c r="A130" s="35" t="s">
        <v>42</v>
      </c>
      <c r="B130" s="87">
        <f>SUM(B131:B131)</f>
        <v>2500</v>
      </c>
      <c r="C130" s="136">
        <f>SUM(C131:C131)</f>
        <v>1</v>
      </c>
      <c r="D130" s="12"/>
      <c r="E130" s="13"/>
      <c r="F130" s="12"/>
      <c r="G130" s="147"/>
    </row>
    <row r="131" spans="1:8" x14ac:dyDescent="0.3">
      <c r="A131" s="38" t="s">
        <v>87</v>
      </c>
      <c r="B131" s="89">
        <v>2500</v>
      </c>
      <c r="C131" s="107">
        <v>1</v>
      </c>
      <c r="D131" s="23"/>
      <c r="E131" s="22"/>
      <c r="F131" s="23"/>
      <c r="G131" s="154"/>
    </row>
    <row r="132" spans="1:8" x14ac:dyDescent="0.3">
      <c r="A132" s="35" t="s">
        <v>28</v>
      </c>
      <c r="B132" s="87">
        <f>SUM(B133:B137)</f>
        <v>151000</v>
      </c>
      <c r="C132" s="108">
        <f>SUM(C133:C137)</f>
        <v>52</v>
      </c>
      <c r="D132" s="12"/>
      <c r="E132" s="13"/>
      <c r="F132" s="12"/>
      <c r="G132" s="147"/>
    </row>
    <row r="133" spans="1:8" x14ac:dyDescent="0.3">
      <c r="A133" s="36" t="s">
        <v>76</v>
      </c>
      <c r="B133" s="134">
        <v>1000</v>
      </c>
      <c r="C133" s="135">
        <v>1</v>
      </c>
      <c r="D133" s="21"/>
      <c r="E133" s="20"/>
      <c r="F133" s="21"/>
      <c r="G133" s="150"/>
    </row>
    <row r="134" spans="1:8" x14ac:dyDescent="0.3">
      <c r="A134" s="36" t="s">
        <v>80</v>
      </c>
      <c r="B134" s="134">
        <v>4000</v>
      </c>
      <c r="C134" s="135">
        <v>2</v>
      </c>
      <c r="D134" s="21"/>
      <c r="E134" s="20"/>
      <c r="F134" s="21"/>
      <c r="G134" s="150"/>
    </row>
    <row r="135" spans="1:8" x14ac:dyDescent="0.3">
      <c r="A135" s="30" t="s">
        <v>86</v>
      </c>
      <c r="B135" s="134">
        <v>29000</v>
      </c>
      <c r="C135" s="135">
        <v>15</v>
      </c>
      <c r="D135" s="21"/>
      <c r="E135" s="20"/>
      <c r="F135" s="21"/>
      <c r="G135" s="150"/>
    </row>
    <row r="136" spans="1:8" x14ac:dyDescent="0.3">
      <c r="A136" s="30" t="s">
        <v>84</v>
      </c>
      <c r="B136" s="134">
        <v>42000</v>
      </c>
      <c r="C136" s="135">
        <v>9</v>
      </c>
      <c r="D136" s="21"/>
      <c r="E136" s="20"/>
      <c r="F136" s="21"/>
      <c r="G136" s="150"/>
    </row>
    <row r="137" spans="1:8" x14ac:dyDescent="0.3">
      <c r="A137" s="34" t="s">
        <v>88</v>
      </c>
      <c r="B137" s="167">
        <v>75000</v>
      </c>
      <c r="C137" s="168">
        <v>25</v>
      </c>
      <c r="D137" s="169"/>
      <c r="E137" s="170"/>
      <c r="F137" s="169"/>
      <c r="G137" s="171"/>
    </row>
    <row r="138" spans="1:8" x14ac:dyDescent="0.3">
      <c r="A138" s="28" t="s">
        <v>29</v>
      </c>
      <c r="B138" s="88">
        <f>SUM(B139:B140)</f>
        <v>45000</v>
      </c>
      <c r="C138" s="106">
        <f>SUM(C139:C140)</f>
        <v>11</v>
      </c>
      <c r="D138" s="14"/>
      <c r="E138" s="15"/>
      <c r="F138" s="14"/>
      <c r="G138" s="148"/>
    </row>
    <row r="139" spans="1:8" x14ac:dyDescent="0.3">
      <c r="A139" s="36" t="s">
        <v>80</v>
      </c>
      <c r="B139" s="134">
        <v>2000</v>
      </c>
      <c r="C139" s="135">
        <v>1</v>
      </c>
      <c r="D139" s="21"/>
      <c r="E139" s="20"/>
      <c r="F139" s="21"/>
      <c r="G139" s="150"/>
    </row>
    <row r="140" spans="1:8" x14ac:dyDescent="0.3">
      <c r="A140" s="39" t="s">
        <v>86</v>
      </c>
      <c r="B140" s="167">
        <v>43000</v>
      </c>
      <c r="C140" s="168">
        <v>10</v>
      </c>
      <c r="D140" s="169"/>
      <c r="E140" s="170"/>
      <c r="F140" s="169"/>
      <c r="G140" s="171"/>
    </row>
    <row r="141" spans="1:8" x14ac:dyDescent="0.3">
      <c r="A141" s="40" t="s">
        <v>30</v>
      </c>
      <c r="B141" s="138">
        <f>SUM(B142:B144)</f>
        <v>101200</v>
      </c>
      <c r="C141" s="383">
        <f>SUM(C142:C144)</f>
        <v>46</v>
      </c>
      <c r="D141" s="14"/>
      <c r="E141" s="15"/>
      <c r="F141" s="14"/>
      <c r="G141" s="148"/>
      <c r="H141" s="1"/>
    </row>
    <row r="142" spans="1:8" x14ac:dyDescent="0.3">
      <c r="A142" s="25" t="s">
        <v>86</v>
      </c>
      <c r="B142" s="134">
        <v>87000</v>
      </c>
      <c r="C142" s="135">
        <v>40</v>
      </c>
      <c r="D142" s="21"/>
      <c r="E142" s="20"/>
      <c r="F142" s="21"/>
      <c r="G142" s="150"/>
      <c r="H142" s="1"/>
    </row>
    <row r="143" spans="1:8" x14ac:dyDescent="0.3">
      <c r="A143" s="37" t="s">
        <v>80</v>
      </c>
      <c r="B143" s="89">
        <v>10000</v>
      </c>
      <c r="C143" s="107">
        <v>5</v>
      </c>
      <c r="D143" s="23"/>
      <c r="E143" s="22"/>
      <c r="F143" s="23"/>
      <c r="G143" s="154"/>
      <c r="H143" s="1"/>
    </row>
    <row r="144" spans="1:8" x14ac:dyDescent="0.3">
      <c r="A144" s="39" t="s">
        <v>87</v>
      </c>
      <c r="B144" s="167">
        <v>4200</v>
      </c>
      <c r="C144" s="168">
        <v>1</v>
      </c>
      <c r="D144" s="169"/>
      <c r="E144" s="170"/>
      <c r="F144" s="169"/>
      <c r="G144" s="171"/>
      <c r="H144" s="1"/>
    </row>
    <row r="145" spans="1:9" x14ac:dyDescent="0.3">
      <c r="A145" s="264" t="s">
        <v>35</v>
      </c>
      <c r="B145" s="265">
        <f>B156+B148+B153+B146+B151</f>
        <v>21370</v>
      </c>
      <c r="C145" s="266">
        <f>C156+C148+C153+C146+C151</f>
        <v>6.8</v>
      </c>
      <c r="D145" s="267"/>
      <c r="E145" s="268"/>
      <c r="F145" s="267"/>
      <c r="G145" s="269"/>
      <c r="I145" s="16"/>
    </row>
    <row r="146" spans="1:9" x14ac:dyDescent="0.3">
      <c r="A146" s="35" t="s">
        <v>136</v>
      </c>
      <c r="B146" s="87">
        <f>SUM(B147)</f>
        <v>2000</v>
      </c>
      <c r="C146" s="108">
        <f>SUM(C147)</f>
        <v>0.2</v>
      </c>
      <c r="D146" s="29"/>
      <c r="E146" s="44"/>
      <c r="F146" s="29"/>
      <c r="G146" s="133"/>
    </row>
    <row r="147" spans="1:9" x14ac:dyDescent="0.3">
      <c r="A147" s="39" t="s">
        <v>86</v>
      </c>
      <c r="B147" s="167">
        <v>2000</v>
      </c>
      <c r="C147" s="168">
        <v>0.2</v>
      </c>
      <c r="D147" s="169"/>
      <c r="E147" s="170"/>
      <c r="F147" s="169"/>
      <c r="G147" s="171"/>
    </row>
    <row r="148" spans="1:9" x14ac:dyDescent="0.3">
      <c r="A148" s="35" t="s">
        <v>111</v>
      </c>
      <c r="B148" s="87">
        <f>SUM(B149:B150)</f>
        <v>2450</v>
      </c>
      <c r="C148" s="108">
        <f>SUM(C149:C150)</f>
        <v>2.9</v>
      </c>
      <c r="D148" s="12"/>
      <c r="E148" s="13"/>
      <c r="F148" s="12"/>
      <c r="G148" s="147"/>
    </row>
    <row r="149" spans="1:9" x14ac:dyDescent="0.3">
      <c r="A149" s="36" t="s">
        <v>86</v>
      </c>
      <c r="B149" s="134">
        <v>2000</v>
      </c>
      <c r="C149" s="135">
        <v>0.4</v>
      </c>
      <c r="D149" s="21"/>
      <c r="E149" s="20"/>
      <c r="F149" s="21"/>
      <c r="G149" s="150"/>
    </row>
    <row r="150" spans="1:9" x14ac:dyDescent="0.3">
      <c r="A150" s="34" t="s">
        <v>87</v>
      </c>
      <c r="B150" s="167">
        <v>450</v>
      </c>
      <c r="C150" s="168">
        <v>2.5</v>
      </c>
      <c r="D150" s="169"/>
      <c r="E150" s="170"/>
      <c r="F150" s="169"/>
      <c r="G150" s="171"/>
    </row>
    <row r="151" spans="1:9" s="52" customFormat="1" x14ac:dyDescent="0.3">
      <c r="A151" s="238" t="s">
        <v>37</v>
      </c>
      <c r="B151" s="247">
        <f>SUM(B152)</f>
        <v>3600</v>
      </c>
      <c r="C151" s="239">
        <f>SUM(C152)</f>
        <v>0.3</v>
      </c>
      <c r="D151" s="239"/>
      <c r="E151" s="239"/>
      <c r="F151" s="239"/>
      <c r="G151" s="248"/>
    </row>
    <row r="152" spans="1:9" x14ac:dyDescent="0.3">
      <c r="A152" s="162" t="s">
        <v>76</v>
      </c>
      <c r="B152" s="246">
        <v>3600</v>
      </c>
      <c r="C152" s="180">
        <v>0.3</v>
      </c>
      <c r="D152" s="180"/>
      <c r="E152" s="180"/>
      <c r="F152" s="180"/>
      <c r="G152" s="181"/>
    </row>
    <row r="153" spans="1:9" s="52" customFormat="1" x14ac:dyDescent="0.3">
      <c r="A153" s="31" t="s">
        <v>122</v>
      </c>
      <c r="B153" s="87">
        <f>SUM(B154:B155)</f>
        <v>7000</v>
      </c>
      <c r="C153" s="108">
        <f>SUM(C154:C155)</f>
        <v>2.2999999999999998</v>
      </c>
      <c r="D153" s="29"/>
      <c r="E153" s="44"/>
      <c r="F153" s="29"/>
      <c r="G153" s="133"/>
    </row>
    <row r="154" spans="1:9" x14ac:dyDescent="0.3">
      <c r="A154" s="122" t="s">
        <v>76</v>
      </c>
      <c r="B154" s="177">
        <v>4000</v>
      </c>
      <c r="C154" s="178">
        <v>0.3</v>
      </c>
      <c r="D154" s="18"/>
      <c r="E154" s="179"/>
      <c r="F154" s="18"/>
      <c r="G154" s="149"/>
    </row>
    <row r="155" spans="1:9" x14ac:dyDescent="0.3">
      <c r="A155" s="34" t="s">
        <v>80</v>
      </c>
      <c r="B155" s="167">
        <v>3000</v>
      </c>
      <c r="C155" s="168">
        <v>2</v>
      </c>
      <c r="D155" s="169"/>
      <c r="E155" s="170"/>
      <c r="F155" s="169"/>
      <c r="G155" s="171"/>
    </row>
    <row r="156" spans="1:9" x14ac:dyDescent="0.3">
      <c r="A156" s="43" t="s">
        <v>31</v>
      </c>
      <c r="B156" s="87">
        <f>SUM(B157:B158)</f>
        <v>6320</v>
      </c>
      <c r="C156" s="108">
        <f>SUM(C157:C158)</f>
        <v>1.1000000000000001</v>
      </c>
      <c r="D156" s="12"/>
      <c r="E156" s="13"/>
      <c r="F156" s="12"/>
      <c r="G156" s="133"/>
    </row>
    <row r="157" spans="1:9" x14ac:dyDescent="0.3">
      <c r="A157" s="74" t="s">
        <v>80</v>
      </c>
      <c r="B157" s="177">
        <v>2000</v>
      </c>
      <c r="C157" s="178">
        <v>1</v>
      </c>
      <c r="D157" s="18"/>
      <c r="E157" s="179"/>
      <c r="F157" s="18"/>
      <c r="G157" s="149"/>
    </row>
    <row r="158" spans="1:9" ht="13.5" thickBot="1" x14ac:dyDescent="0.35">
      <c r="A158" s="38" t="s">
        <v>87</v>
      </c>
      <c r="B158" s="89">
        <v>4320</v>
      </c>
      <c r="C158" s="107">
        <v>0.1</v>
      </c>
      <c r="D158" s="23"/>
      <c r="E158" s="22"/>
      <c r="F158" s="23"/>
      <c r="G158" s="154"/>
    </row>
    <row r="159" spans="1:9" ht="13.5" thickBot="1" x14ac:dyDescent="0.35">
      <c r="A159" s="270" t="s">
        <v>14</v>
      </c>
      <c r="B159" s="271">
        <f>B145+B34+B12</f>
        <v>6578470</v>
      </c>
      <c r="C159" s="272">
        <f>C145+C34+C12</f>
        <v>27129.149999999998</v>
      </c>
      <c r="D159" s="271">
        <f>D145+D34+D12</f>
        <v>0</v>
      </c>
      <c r="E159" s="271">
        <f>E145+E34+E12</f>
        <v>0</v>
      </c>
      <c r="F159" s="271">
        <f>F145+F34+F12</f>
        <v>0</v>
      </c>
      <c r="G159" s="273">
        <f>G145+G34+G12</f>
        <v>0</v>
      </c>
      <c r="H159" s="27"/>
    </row>
    <row r="160" spans="1:9" x14ac:dyDescent="0.3">
      <c r="A160" s="424" t="s">
        <v>32</v>
      </c>
      <c r="B160" s="425"/>
      <c r="C160" s="425"/>
      <c r="D160" s="425"/>
      <c r="E160" s="425"/>
      <c r="F160" s="425"/>
      <c r="G160" s="426"/>
    </row>
    <row r="161" spans="1:9" x14ac:dyDescent="0.3">
      <c r="A161" s="274" t="s">
        <v>34</v>
      </c>
      <c r="B161" s="275">
        <f>B162+B164+B171+B174+B178+B181+B186+B190+B192+B198+B200+B202+B204+B206+B211+B176+B169</f>
        <v>600170</v>
      </c>
      <c r="C161" s="276">
        <f t="shared" ref="C161:G161" si="0">C162+C164+C171+C174+C178+C181+C186+C190+C192+C198+C200+C202+C204+C206+C211+C176+C169</f>
        <v>0</v>
      </c>
      <c r="D161" s="277">
        <f t="shared" si="0"/>
        <v>0</v>
      </c>
      <c r="E161" s="278">
        <f t="shared" si="0"/>
        <v>0</v>
      </c>
      <c r="F161" s="277">
        <f t="shared" si="0"/>
        <v>0</v>
      </c>
      <c r="G161" s="263">
        <f t="shared" si="0"/>
        <v>682510</v>
      </c>
      <c r="I161" s="16"/>
    </row>
    <row r="162" spans="1:9" x14ac:dyDescent="0.3">
      <c r="A162" s="32" t="s">
        <v>112</v>
      </c>
      <c r="B162" s="88">
        <f>SUM(B163:B163)</f>
        <v>4000</v>
      </c>
      <c r="C162" s="106"/>
      <c r="D162" s="33"/>
      <c r="E162" s="45"/>
      <c r="F162" s="33"/>
      <c r="G162" s="144">
        <f>SUM(G163:G163)</f>
        <v>5000</v>
      </c>
    </row>
    <row r="163" spans="1:9" x14ac:dyDescent="0.3">
      <c r="A163" s="120" t="s">
        <v>80</v>
      </c>
      <c r="B163" s="165">
        <v>4000</v>
      </c>
      <c r="C163" s="166"/>
      <c r="D163" s="14"/>
      <c r="E163" s="15"/>
      <c r="F163" s="14"/>
      <c r="G163" s="148">
        <v>5000</v>
      </c>
      <c r="I163" s="16"/>
    </row>
    <row r="164" spans="1:9" x14ac:dyDescent="0.3">
      <c r="A164" s="31" t="s">
        <v>77</v>
      </c>
      <c r="B164" s="87">
        <f>SUM(B165:B168)</f>
        <v>72080</v>
      </c>
      <c r="C164" s="109"/>
      <c r="D164" s="12"/>
      <c r="E164" s="13"/>
      <c r="F164" s="12"/>
      <c r="G164" s="133">
        <f>SUM(G165:G168)</f>
        <v>75500</v>
      </c>
      <c r="H164" s="46"/>
    </row>
    <row r="165" spans="1:9" x14ac:dyDescent="0.3">
      <c r="A165" s="120" t="s">
        <v>76</v>
      </c>
      <c r="B165" s="165">
        <v>63000</v>
      </c>
      <c r="C165" s="166"/>
      <c r="D165" s="14"/>
      <c r="E165" s="15"/>
      <c r="F165" s="14"/>
      <c r="G165" s="148">
        <v>65000</v>
      </c>
      <c r="H165" s="46"/>
    </row>
    <row r="166" spans="1:9" x14ac:dyDescent="0.3">
      <c r="A166" s="122" t="s">
        <v>80</v>
      </c>
      <c r="B166" s="177">
        <v>4660</v>
      </c>
      <c r="C166" s="178"/>
      <c r="D166" s="18"/>
      <c r="E166" s="179"/>
      <c r="F166" s="18"/>
      <c r="G166" s="149">
        <v>5900</v>
      </c>
      <c r="H166" s="46"/>
    </row>
    <row r="167" spans="1:9" x14ac:dyDescent="0.3">
      <c r="A167" s="38" t="s">
        <v>84</v>
      </c>
      <c r="B167" s="89">
        <v>4000</v>
      </c>
      <c r="C167" s="107"/>
      <c r="D167" s="23"/>
      <c r="E167" s="22"/>
      <c r="F167" s="23"/>
      <c r="G167" s="154">
        <v>4000</v>
      </c>
      <c r="H167" s="46"/>
      <c r="I167" s="5"/>
    </row>
    <row r="168" spans="1:9" x14ac:dyDescent="0.3">
      <c r="A168" s="34" t="s">
        <v>87</v>
      </c>
      <c r="B168" s="167">
        <v>420</v>
      </c>
      <c r="C168" s="168"/>
      <c r="D168" s="169"/>
      <c r="E168" s="170"/>
      <c r="F168" s="169"/>
      <c r="G168" s="171">
        <v>600</v>
      </c>
      <c r="H168" s="46"/>
      <c r="I168" s="5"/>
    </row>
    <row r="169" spans="1:9" x14ac:dyDescent="0.3">
      <c r="A169" s="31" t="s">
        <v>130</v>
      </c>
      <c r="B169" s="87">
        <f>SUM(B170:B170)</f>
        <v>810</v>
      </c>
      <c r="C169" s="108"/>
      <c r="D169" s="29"/>
      <c r="E169" s="44"/>
      <c r="F169" s="29"/>
      <c r="G169" s="133">
        <f>SUM(G170:G170)</f>
        <v>1150</v>
      </c>
      <c r="H169" s="46"/>
      <c r="I169" s="5"/>
    </row>
    <row r="170" spans="1:9" x14ac:dyDescent="0.3">
      <c r="A170" s="121" t="s">
        <v>87</v>
      </c>
      <c r="B170" s="183">
        <v>810</v>
      </c>
      <c r="C170" s="182"/>
      <c r="D170" s="184"/>
      <c r="E170" s="185"/>
      <c r="F170" s="184"/>
      <c r="G170" s="186">
        <v>1150</v>
      </c>
      <c r="H170" s="46"/>
      <c r="I170" s="5"/>
    </row>
    <row r="171" spans="1:9" x14ac:dyDescent="0.3">
      <c r="A171" s="32" t="s">
        <v>78</v>
      </c>
      <c r="B171" s="88">
        <f>SUM(B172:B173)</f>
        <v>58000</v>
      </c>
      <c r="C171" s="106"/>
      <c r="D171" s="33"/>
      <c r="E171" s="45"/>
      <c r="F171" s="33"/>
      <c r="G171" s="144">
        <f>SUM(G172:G173)</f>
        <v>65000</v>
      </c>
      <c r="H171" s="46"/>
    </row>
    <row r="172" spans="1:9" x14ac:dyDescent="0.3">
      <c r="A172" s="120" t="s">
        <v>76</v>
      </c>
      <c r="B172" s="165">
        <v>54000</v>
      </c>
      <c r="C172" s="166"/>
      <c r="D172" s="14"/>
      <c r="E172" s="15"/>
      <c r="F172" s="14"/>
      <c r="G172" s="148">
        <v>60000</v>
      </c>
      <c r="H172" s="46"/>
    </row>
    <row r="173" spans="1:9" x14ac:dyDescent="0.3">
      <c r="A173" s="120" t="s">
        <v>80</v>
      </c>
      <c r="B173" s="165">
        <v>4000</v>
      </c>
      <c r="C173" s="166"/>
      <c r="D173" s="14"/>
      <c r="E173" s="15"/>
      <c r="F173" s="14"/>
      <c r="G173" s="148">
        <v>5000</v>
      </c>
      <c r="H173" s="46"/>
    </row>
    <row r="174" spans="1:9" x14ac:dyDescent="0.3">
      <c r="A174" s="31" t="s">
        <v>93</v>
      </c>
      <c r="B174" s="87">
        <f>B175</f>
        <v>4140</v>
      </c>
      <c r="C174" s="108"/>
      <c r="D174" s="29"/>
      <c r="E174" s="44"/>
      <c r="F174" s="29"/>
      <c r="G174" s="133">
        <f>G175</f>
        <v>5500</v>
      </c>
      <c r="H174" s="46"/>
    </row>
    <row r="175" spans="1:9" x14ac:dyDescent="0.3">
      <c r="A175" s="34" t="s">
        <v>87</v>
      </c>
      <c r="B175" s="167">
        <v>4140</v>
      </c>
      <c r="C175" s="168"/>
      <c r="D175" s="169"/>
      <c r="E175" s="170"/>
      <c r="F175" s="169"/>
      <c r="G175" s="171">
        <v>5500</v>
      </c>
      <c r="H175" s="46"/>
    </row>
    <row r="176" spans="1:9" s="52" customFormat="1" x14ac:dyDescent="0.3">
      <c r="A176" s="31" t="s">
        <v>126</v>
      </c>
      <c r="B176" s="87">
        <f>SUM(B177)</f>
        <v>9900</v>
      </c>
      <c r="C176" s="108"/>
      <c r="D176" s="29"/>
      <c r="E176" s="44"/>
      <c r="F176" s="29"/>
      <c r="G176" s="133">
        <f>SUM(G177)</f>
        <v>9900</v>
      </c>
      <c r="H176" s="51"/>
    </row>
    <row r="177" spans="1:8" x14ac:dyDescent="0.3">
      <c r="A177" s="34" t="s">
        <v>84</v>
      </c>
      <c r="B177" s="167">
        <v>9900</v>
      </c>
      <c r="C177" s="168"/>
      <c r="D177" s="169"/>
      <c r="E177" s="170"/>
      <c r="F177" s="169"/>
      <c r="G177" s="171">
        <v>9900</v>
      </c>
      <c r="H177" s="46"/>
    </row>
    <row r="178" spans="1:8" x14ac:dyDescent="0.3">
      <c r="A178" s="32" t="s">
        <v>79</v>
      </c>
      <c r="B178" s="88">
        <f>SUM(B179:B180)</f>
        <v>13130</v>
      </c>
      <c r="C178" s="106"/>
      <c r="D178" s="33"/>
      <c r="E178" s="45"/>
      <c r="F178" s="33"/>
      <c r="G178" s="144">
        <f>SUM(G179:G180)</f>
        <v>16600</v>
      </c>
      <c r="H178" s="46"/>
    </row>
    <row r="179" spans="1:8" x14ac:dyDescent="0.3">
      <c r="A179" s="30" t="s">
        <v>80</v>
      </c>
      <c r="B179" s="134">
        <v>12000</v>
      </c>
      <c r="C179" s="135"/>
      <c r="D179" s="21"/>
      <c r="E179" s="20"/>
      <c r="F179" s="21"/>
      <c r="G179" s="150">
        <v>15000</v>
      </c>
      <c r="H179" s="46"/>
    </row>
    <row r="180" spans="1:8" x14ac:dyDescent="0.3">
      <c r="A180" s="34" t="s">
        <v>87</v>
      </c>
      <c r="B180" s="192">
        <v>1130</v>
      </c>
      <c r="C180" s="168"/>
      <c r="D180" s="169"/>
      <c r="E180" s="170"/>
      <c r="F180" s="169"/>
      <c r="G180" s="171">
        <v>1600</v>
      </c>
      <c r="H180" s="46"/>
    </row>
    <row r="181" spans="1:8" x14ac:dyDescent="0.3">
      <c r="A181" s="31" t="s">
        <v>118</v>
      </c>
      <c r="B181" s="86">
        <f>SUM(B182:B185)</f>
        <v>30665</v>
      </c>
      <c r="C181" s="103"/>
      <c r="D181" s="103"/>
      <c r="E181" s="103"/>
      <c r="F181" s="103"/>
      <c r="G181" s="133">
        <f>SUM(G182:G185)</f>
        <v>34300</v>
      </c>
      <c r="H181" s="46"/>
    </row>
    <row r="182" spans="1:8" x14ac:dyDescent="0.3">
      <c r="A182" s="120" t="s">
        <v>80</v>
      </c>
      <c r="B182" s="398">
        <v>7200</v>
      </c>
      <c r="C182" s="437"/>
      <c r="D182" s="437"/>
      <c r="E182" s="437"/>
      <c r="F182" s="437"/>
      <c r="G182" s="148">
        <v>9000</v>
      </c>
      <c r="H182" s="46"/>
    </row>
    <row r="183" spans="1:8" x14ac:dyDescent="0.3">
      <c r="A183" s="120" t="s">
        <v>84</v>
      </c>
      <c r="B183" s="398">
        <v>5000</v>
      </c>
      <c r="C183" s="437"/>
      <c r="D183" s="437"/>
      <c r="E183" s="437"/>
      <c r="F183" s="437"/>
      <c r="G183" s="148">
        <v>5000</v>
      </c>
      <c r="H183" s="46"/>
    </row>
    <row r="184" spans="1:8" x14ac:dyDescent="0.3">
      <c r="A184" s="30" t="s">
        <v>87</v>
      </c>
      <c r="B184" s="165">
        <v>3465</v>
      </c>
      <c r="C184" s="166"/>
      <c r="D184" s="14"/>
      <c r="E184" s="15"/>
      <c r="F184" s="14"/>
      <c r="G184" s="148">
        <v>5300</v>
      </c>
      <c r="H184" s="46"/>
    </row>
    <row r="185" spans="1:8" x14ac:dyDescent="0.3">
      <c r="A185" s="34" t="s">
        <v>88</v>
      </c>
      <c r="B185" s="183">
        <v>15000</v>
      </c>
      <c r="C185" s="182"/>
      <c r="D185" s="184"/>
      <c r="E185" s="185"/>
      <c r="F185" s="184"/>
      <c r="G185" s="186">
        <v>15000</v>
      </c>
      <c r="H185" s="46"/>
    </row>
    <row r="186" spans="1:8" x14ac:dyDescent="0.3">
      <c r="A186" s="32" t="s">
        <v>52</v>
      </c>
      <c r="B186" s="88">
        <f>SUM(B187:B189)</f>
        <v>17602</v>
      </c>
      <c r="C186" s="106"/>
      <c r="D186" s="33"/>
      <c r="E186" s="45"/>
      <c r="F186" s="33"/>
      <c r="G186" s="144">
        <f>SUM(G187:G189)</f>
        <v>21000</v>
      </c>
      <c r="H186" s="46"/>
    </row>
    <row r="187" spans="1:8" x14ac:dyDescent="0.3">
      <c r="A187" s="30" t="s">
        <v>80</v>
      </c>
      <c r="B187" s="134">
        <v>8950</v>
      </c>
      <c r="C187" s="135"/>
      <c r="D187" s="21"/>
      <c r="E187" s="20"/>
      <c r="F187" s="21"/>
      <c r="G187" s="150">
        <v>11200</v>
      </c>
      <c r="H187" s="46"/>
    </row>
    <row r="188" spans="1:8" x14ac:dyDescent="0.3">
      <c r="A188" s="30" t="s">
        <v>88</v>
      </c>
      <c r="B188" s="134">
        <v>7500</v>
      </c>
      <c r="C188" s="135"/>
      <c r="D188" s="21"/>
      <c r="E188" s="20"/>
      <c r="F188" s="21"/>
      <c r="G188" s="150">
        <v>7500</v>
      </c>
      <c r="H188" s="46"/>
    </row>
    <row r="189" spans="1:8" x14ac:dyDescent="0.3">
      <c r="A189" s="34" t="s">
        <v>87</v>
      </c>
      <c r="B189" s="167">
        <v>1152</v>
      </c>
      <c r="C189" s="168"/>
      <c r="D189" s="169"/>
      <c r="E189" s="170"/>
      <c r="F189" s="169"/>
      <c r="G189" s="171">
        <v>2300</v>
      </c>
      <c r="H189" s="46"/>
    </row>
    <row r="190" spans="1:8" x14ac:dyDescent="0.3">
      <c r="A190" s="32" t="s">
        <v>106</v>
      </c>
      <c r="B190" s="88">
        <f>B191</f>
        <v>5000</v>
      </c>
      <c r="C190" s="106"/>
      <c r="D190" s="33"/>
      <c r="E190" s="45"/>
      <c r="F190" s="33"/>
      <c r="G190" s="144">
        <f>G191</f>
        <v>5000</v>
      </c>
      <c r="H190" s="46"/>
    </row>
    <row r="191" spans="1:8" x14ac:dyDescent="0.3">
      <c r="A191" s="38" t="s">
        <v>86</v>
      </c>
      <c r="B191" s="177">
        <v>5000</v>
      </c>
      <c r="C191" s="178"/>
      <c r="D191" s="18"/>
      <c r="E191" s="179"/>
      <c r="F191" s="18"/>
      <c r="G191" s="149">
        <v>5000</v>
      </c>
      <c r="H191" s="46"/>
    </row>
    <row r="192" spans="1:8" x14ac:dyDescent="0.3">
      <c r="A192" s="47" t="s">
        <v>53</v>
      </c>
      <c r="B192" s="90">
        <f>SUM(B193:B197)</f>
        <v>348350</v>
      </c>
      <c r="C192" s="111"/>
      <c r="D192" s="41"/>
      <c r="E192" s="48"/>
      <c r="F192" s="41"/>
      <c r="G192" s="151">
        <f>SUM(G193:G197)</f>
        <v>399360</v>
      </c>
      <c r="H192" s="46"/>
    </row>
    <row r="193" spans="1:8" x14ac:dyDescent="0.3">
      <c r="A193" s="30" t="s">
        <v>76</v>
      </c>
      <c r="B193" s="134">
        <v>100000</v>
      </c>
      <c r="C193" s="135"/>
      <c r="D193" s="21"/>
      <c r="E193" s="20"/>
      <c r="F193" s="21"/>
      <c r="G193" s="150">
        <v>100000</v>
      </c>
      <c r="H193" s="46"/>
    </row>
    <row r="194" spans="1:8" x14ac:dyDescent="0.3">
      <c r="A194" s="38" t="s">
        <v>80</v>
      </c>
      <c r="B194" s="89">
        <v>88300</v>
      </c>
      <c r="C194" s="107"/>
      <c r="D194" s="23"/>
      <c r="E194" s="22"/>
      <c r="F194" s="23"/>
      <c r="G194" s="154">
        <v>120500</v>
      </c>
      <c r="H194" s="46"/>
    </row>
    <row r="195" spans="1:8" x14ac:dyDescent="0.3">
      <c r="A195" s="38" t="s">
        <v>84</v>
      </c>
      <c r="B195" s="89">
        <v>35560</v>
      </c>
      <c r="C195" s="107"/>
      <c r="D195" s="23"/>
      <c r="E195" s="22"/>
      <c r="F195" s="23"/>
      <c r="G195" s="154">
        <v>35560</v>
      </c>
      <c r="H195" s="46"/>
    </row>
    <row r="196" spans="1:8" x14ac:dyDescent="0.3">
      <c r="A196" s="30" t="s">
        <v>87</v>
      </c>
      <c r="B196" s="89">
        <v>56990</v>
      </c>
      <c r="C196" s="107"/>
      <c r="D196" s="23"/>
      <c r="E196" s="22"/>
      <c r="F196" s="23"/>
      <c r="G196" s="154">
        <v>75800</v>
      </c>
      <c r="H196" s="46"/>
    </row>
    <row r="197" spans="1:8" x14ac:dyDescent="0.3">
      <c r="A197" s="34" t="s">
        <v>88</v>
      </c>
      <c r="B197" s="167">
        <v>67500</v>
      </c>
      <c r="C197" s="168"/>
      <c r="D197" s="169"/>
      <c r="E197" s="170"/>
      <c r="F197" s="169"/>
      <c r="G197" s="171">
        <v>67500</v>
      </c>
      <c r="H197" s="46"/>
    </row>
    <row r="198" spans="1:8" s="52" customFormat="1" x14ac:dyDescent="0.3">
      <c r="A198" s="47" t="s">
        <v>105</v>
      </c>
      <c r="B198" s="90">
        <f>B199</f>
        <v>8000</v>
      </c>
      <c r="C198" s="111"/>
      <c r="D198" s="41"/>
      <c r="E198" s="48"/>
      <c r="F198" s="41"/>
      <c r="G198" s="151">
        <f>G199</f>
        <v>10000</v>
      </c>
      <c r="H198" s="51"/>
    </row>
    <row r="199" spans="1:8" x14ac:dyDescent="0.3">
      <c r="A199" s="34" t="s">
        <v>80</v>
      </c>
      <c r="B199" s="167">
        <v>8000</v>
      </c>
      <c r="C199" s="168"/>
      <c r="D199" s="169"/>
      <c r="E199" s="170"/>
      <c r="F199" s="169"/>
      <c r="G199" s="171">
        <v>10000</v>
      </c>
      <c r="H199" s="46"/>
    </row>
    <row r="200" spans="1:8" x14ac:dyDescent="0.3">
      <c r="A200" s="47" t="s">
        <v>120</v>
      </c>
      <c r="B200" s="90">
        <f>B201</f>
        <v>4000</v>
      </c>
      <c r="C200" s="111"/>
      <c r="D200" s="41"/>
      <c r="E200" s="48"/>
      <c r="F200" s="41"/>
      <c r="G200" s="151">
        <f>G201</f>
        <v>5000</v>
      </c>
      <c r="H200" s="46"/>
    </row>
    <row r="201" spans="1:8" x14ac:dyDescent="0.3">
      <c r="A201" s="34" t="s">
        <v>80</v>
      </c>
      <c r="B201" s="167">
        <v>4000</v>
      </c>
      <c r="C201" s="168"/>
      <c r="D201" s="169"/>
      <c r="E201" s="170"/>
      <c r="F201" s="169"/>
      <c r="G201" s="171">
        <v>5000</v>
      </c>
      <c r="H201" s="46"/>
    </row>
    <row r="202" spans="1:8" s="52" customFormat="1" x14ac:dyDescent="0.3">
      <c r="A202" s="49" t="s">
        <v>82</v>
      </c>
      <c r="B202" s="91">
        <f>B203</f>
        <v>12000</v>
      </c>
      <c r="C202" s="110"/>
      <c r="D202" s="42"/>
      <c r="E202" s="50"/>
      <c r="F202" s="42"/>
      <c r="G202" s="152">
        <f>G203</f>
        <v>15000</v>
      </c>
      <c r="H202" s="51"/>
    </row>
    <row r="203" spans="1:8" x14ac:dyDescent="0.3">
      <c r="A203" s="34" t="s">
        <v>80</v>
      </c>
      <c r="B203" s="167">
        <v>12000</v>
      </c>
      <c r="C203" s="168"/>
      <c r="D203" s="169"/>
      <c r="E203" s="170"/>
      <c r="F203" s="169"/>
      <c r="G203" s="171">
        <v>15000</v>
      </c>
      <c r="H203" s="46"/>
    </row>
    <row r="204" spans="1:8" s="52" customFormat="1" x14ac:dyDescent="0.3">
      <c r="A204" s="31" t="s">
        <v>100</v>
      </c>
      <c r="B204" s="87">
        <f>SUM(B205)</f>
        <v>0</v>
      </c>
      <c r="C204" s="108"/>
      <c r="D204" s="29"/>
      <c r="E204" s="44"/>
      <c r="F204" s="137"/>
      <c r="G204" s="133">
        <f>SUM(G205)</f>
        <v>0</v>
      </c>
      <c r="H204" s="51"/>
    </row>
    <row r="205" spans="1:8" x14ac:dyDescent="0.3">
      <c r="A205" s="34" t="s">
        <v>87</v>
      </c>
      <c r="B205" s="167"/>
      <c r="C205" s="168"/>
      <c r="D205" s="169"/>
      <c r="E205" s="170"/>
      <c r="F205" s="169"/>
      <c r="G205" s="171"/>
      <c r="H205" s="46"/>
    </row>
    <row r="206" spans="1:8" x14ac:dyDescent="0.3">
      <c r="A206" s="49" t="s">
        <v>90</v>
      </c>
      <c r="B206" s="91">
        <f>SUM(B207:B210)</f>
        <v>12493</v>
      </c>
      <c r="C206" s="110"/>
      <c r="D206" s="42"/>
      <c r="E206" s="50"/>
      <c r="F206" s="42"/>
      <c r="G206" s="152">
        <f>SUM(G207:G210)</f>
        <v>14200</v>
      </c>
      <c r="H206" s="46"/>
    </row>
    <row r="207" spans="1:8" x14ac:dyDescent="0.3">
      <c r="A207" s="30" t="s">
        <v>80</v>
      </c>
      <c r="B207" s="134">
        <v>4000</v>
      </c>
      <c r="C207" s="135"/>
      <c r="D207" s="21"/>
      <c r="E207" s="20"/>
      <c r="F207" s="21"/>
      <c r="G207" s="150">
        <v>5000</v>
      </c>
      <c r="H207" s="46"/>
    </row>
    <row r="208" spans="1:8" x14ac:dyDescent="0.3">
      <c r="A208" s="30" t="s">
        <v>84</v>
      </c>
      <c r="B208" s="134">
        <v>3000</v>
      </c>
      <c r="C208" s="135"/>
      <c r="D208" s="21"/>
      <c r="E208" s="20"/>
      <c r="F208" s="21"/>
      <c r="G208" s="150">
        <v>3000</v>
      </c>
      <c r="H208" s="46"/>
    </row>
    <row r="209" spans="1:9" x14ac:dyDescent="0.3">
      <c r="A209" s="30" t="s">
        <v>87</v>
      </c>
      <c r="B209" s="134">
        <v>493</v>
      </c>
      <c r="C209" s="135"/>
      <c r="D209" s="21"/>
      <c r="E209" s="20"/>
      <c r="F209" s="21"/>
      <c r="G209" s="150">
        <v>1200</v>
      </c>
      <c r="H209" s="46"/>
    </row>
    <row r="210" spans="1:9" x14ac:dyDescent="0.3">
      <c r="A210" s="34" t="s">
        <v>88</v>
      </c>
      <c r="B210" s="187">
        <v>5000</v>
      </c>
      <c r="C210" s="188"/>
      <c r="D210" s="175"/>
      <c r="E210" s="175"/>
      <c r="F210" s="175"/>
      <c r="G210" s="176">
        <v>5000</v>
      </c>
      <c r="H210" s="46"/>
    </row>
    <row r="211" spans="1:9" x14ac:dyDescent="0.3">
      <c r="A211" s="31" t="s">
        <v>92</v>
      </c>
      <c r="B211" s="87">
        <f>SUM(B212)</f>
        <v>0</v>
      </c>
      <c r="C211" s="109"/>
      <c r="D211" s="12"/>
      <c r="E211" s="13"/>
      <c r="F211" s="12"/>
      <c r="G211" s="133">
        <f>SUM(G212)</f>
        <v>0</v>
      </c>
      <c r="H211" s="46"/>
    </row>
    <row r="212" spans="1:9" ht="13.5" thickBot="1" x14ac:dyDescent="0.35">
      <c r="A212" s="34" t="s">
        <v>84</v>
      </c>
      <c r="B212" s="167"/>
      <c r="C212" s="168"/>
      <c r="D212" s="169"/>
      <c r="E212" s="170"/>
      <c r="F212" s="169"/>
      <c r="G212" s="171"/>
      <c r="H212" s="46"/>
    </row>
    <row r="213" spans="1:9" ht="13.5" thickBot="1" x14ac:dyDescent="0.35">
      <c r="A213" s="279" t="s">
        <v>14</v>
      </c>
      <c r="B213" s="280">
        <f>B161</f>
        <v>600170</v>
      </c>
      <c r="C213" s="281">
        <f t="shared" ref="C213:G213" si="1">C161</f>
        <v>0</v>
      </c>
      <c r="D213" s="282">
        <f t="shared" si="1"/>
        <v>0</v>
      </c>
      <c r="E213" s="283">
        <f t="shared" si="1"/>
        <v>0</v>
      </c>
      <c r="F213" s="282">
        <f t="shared" si="1"/>
        <v>0</v>
      </c>
      <c r="G213" s="273">
        <f t="shared" si="1"/>
        <v>682510</v>
      </c>
    </row>
    <row r="214" spans="1:9" ht="13.5" thickBot="1" x14ac:dyDescent="0.35">
      <c r="A214" s="424" t="s">
        <v>44</v>
      </c>
      <c r="B214" s="425"/>
      <c r="C214" s="425"/>
      <c r="D214" s="425"/>
      <c r="E214" s="425"/>
      <c r="F214" s="425"/>
      <c r="G214" s="426"/>
    </row>
    <row r="215" spans="1:9" ht="13.5" thickBot="1" x14ac:dyDescent="0.35">
      <c r="A215" s="415" t="s">
        <v>45</v>
      </c>
      <c r="B215" s="416"/>
      <c r="C215" s="416"/>
      <c r="D215" s="416"/>
      <c r="E215" s="416"/>
      <c r="F215" s="416"/>
      <c r="G215" s="417"/>
    </row>
    <row r="216" spans="1:9" ht="13.5" thickBot="1" x14ac:dyDescent="0.35">
      <c r="A216" s="53"/>
      <c r="B216" s="92"/>
      <c r="C216" s="112"/>
      <c r="D216" s="55"/>
      <c r="E216" s="54"/>
      <c r="F216" s="55"/>
      <c r="G216" s="153"/>
    </row>
    <row r="217" spans="1:9" x14ac:dyDescent="0.3">
      <c r="A217" s="424" t="s">
        <v>46</v>
      </c>
      <c r="B217" s="425"/>
      <c r="C217" s="425"/>
      <c r="D217" s="425"/>
      <c r="E217" s="425"/>
      <c r="F217" s="425"/>
      <c r="G217" s="426"/>
    </row>
    <row r="218" spans="1:9" x14ac:dyDescent="0.3">
      <c r="A218" s="284" t="s">
        <v>33</v>
      </c>
      <c r="B218" s="285">
        <f>B219</f>
        <v>5000</v>
      </c>
      <c r="C218" s="286"/>
      <c r="D218" s="287"/>
      <c r="E218" s="288">
        <f>E219</f>
        <v>5000</v>
      </c>
      <c r="F218" s="289"/>
      <c r="G218" s="290"/>
    </row>
    <row r="219" spans="1:9" x14ac:dyDescent="0.3">
      <c r="A219" s="56" t="s">
        <v>11</v>
      </c>
      <c r="B219" s="88">
        <f>SUM(B220)</f>
        <v>5000</v>
      </c>
      <c r="C219" s="106"/>
      <c r="D219" s="33"/>
      <c r="E219" s="45">
        <f>SUM(E220)</f>
        <v>5000</v>
      </c>
      <c r="F219" s="14"/>
      <c r="G219" s="148"/>
    </row>
    <row r="220" spans="1:9" x14ac:dyDescent="0.3">
      <c r="A220" s="30" t="s">
        <v>87</v>
      </c>
      <c r="B220" s="89">
        <v>5000</v>
      </c>
      <c r="C220" s="107"/>
      <c r="D220" s="23"/>
      <c r="E220" s="22">
        <v>5000</v>
      </c>
      <c r="F220" s="23"/>
      <c r="G220" s="154"/>
    </row>
    <row r="221" spans="1:9" s="52" customFormat="1" ht="13.5" thickBot="1" x14ac:dyDescent="0.35">
      <c r="A221" s="371" t="s">
        <v>14</v>
      </c>
      <c r="B221" s="372">
        <f>SUM(B218)</f>
        <v>5000</v>
      </c>
      <c r="C221" s="373"/>
      <c r="D221" s="374"/>
      <c r="E221" s="375">
        <f>SUM(E218)</f>
        <v>5000</v>
      </c>
      <c r="F221" s="374"/>
      <c r="G221" s="376"/>
    </row>
    <row r="222" spans="1:9" x14ac:dyDescent="0.3">
      <c r="A222" s="424" t="s">
        <v>47</v>
      </c>
      <c r="B222" s="425"/>
      <c r="C222" s="425"/>
      <c r="D222" s="425"/>
      <c r="E222" s="425"/>
      <c r="F222" s="425"/>
      <c r="G222" s="426"/>
    </row>
    <row r="223" spans="1:9" x14ac:dyDescent="0.3">
      <c r="A223" s="291" t="s">
        <v>33</v>
      </c>
      <c r="B223" s="292">
        <f>B224+B229+B234+B232</f>
        <v>676000</v>
      </c>
      <c r="C223" s="286">
        <f>C224+C229+C234+C232</f>
        <v>69.5</v>
      </c>
      <c r="D223" s="289"/>
      <c r="E223" s="293"/>
      <c r="F223" s="289"/>
      <c r="G223" s="290"/>
      <c r="I223" s="16"/>
    </row>
    <row r="224" spans="1:9" x14ac:dyDescent="0.3">
      <c r="A224" s="32" t="s">
        <v>3</v>
      </c>
      <c r="B224" s="138">
        <f>SUM(B225:B228)</f>
        <v>530000</v>
      </c>
      <c r="C224" s="108">
        <f>SUM(C225:C228)</f>
        <v>33</v>
      </c>
      <c r="D224" s="14"/>
      <c r="E224" s="15"/>
      <c r="F224" s="14"/>
      <c r="G224" s="148"/>
    </row>
    <row r="225" spans="1:9" x14ac:dyDescent="0.3">
      <c r="A225" s="30" t="s">
        <v>80</v>
      </c>
      <c r="B225" s="134">
        <v>59500</v>
      </c>
      <c r="C225" s="438">
        <v>5.5</v>
      </c>
      <c r="D225" s="21"/>
      <c r="E225" s="20"/>
      <c r="F225" s="21"/>
      <c r="G225" s="150"/>
    </row>
    <row r="226" spans="1:9" x14ac:dyDescent="0.3">
      <c r="A226" s="30" t="s">
        <v>84</v>
      </c>
      <c r="B226" s="134">
        <v>400000</v>
      </c>
      <c r="C226" s="438">
        <v>23</v>
      </c>
      <c r="D226" s="21"/>
      <c r="E226" s="20"/>
      <c r="F226" s="21"/>
      <c r="G226" s="150"/>
    </row>
    <row r="227" spans="1:9" x14ac:dyDescent="0.3">
      <c r="A227" s="122" t="s">
        <v>87</v>
      </c>
      <c r="B227" s="177">
        <v>40500</v>
      </c>
      <c r="C227" s="178">
        <v>1.5</v>
      </c>
      <c r="D227" s="18"/>
      <c r="E227" s="179"/>
      <c r="F227" s="18"/>
      <c r="G227" s="149"/>
      <c r="I227" s="16"/>
    </row>
    <row r="228" spans="1:9" x14ac:dyDescent="0.3">
      <c r="A228" s="38" t="s">
        <v>88</v>
      </c>
      <c r="B228" s="89">
        <v>30000</v>
      </c>
      <c r="C228" s="107">
        <v>3</v>
      </c>
      <c r="D228" s="23"/>
      <c r="E228" s="22"/>
      <c r="F228" s="23"/>
      <c r="G228" s="154"/>
    </row>
    <row r="229" spans="1:9" x14ac:dyDescent="0.3">
      <c r="A229" s="24" t="s">
        <v>7</v>
      </c>
      <c r="B229" s="86">
        <f>SUM(B230:B231)</f>
        <v>116000</v>
      </c>
      <c r="C229" s="108">
        <f>SUM(C230:C231)</f>
        <v>23.5</v>
      </c>
      <c r="D229" s="12"/>
      <c r="E229" s="13"/>
      <c r="F229" s="12"/>
      <c r="G229" s="147"/>
    </row>
    <row r="230" spans="1:9" x14ac:dyDescent="0.3">
      <c r="A230" s="74" t="s">
        <v>87</v>
      </c>
      <c r="B230" s="190">
        <v>6000</v>
      </c>
      <c r="C230" s="178">
        <v>1.5</v>
      </c>
      <c r="D230" s="18"/>
      <c r="E230" s="179"/>
      <c r="F230" s="18"/>
      <c r="G230" s="149"/>
    </row>
    <row r="231" spans="1:9" x14ac:dyDescent="0.3">
      <c r="A231" s="34" t="s">
        <v>88</v>
      </c>
      <c r="B231" s="167">
        <v>110000</v>
      </c>
      <c r="C231" s="168">
        <v>22</v>
      </c>
      <c r="D231" s="169"/>
      <c r="E231" s="170"/>
      <c r="F231" s="169"/>
      <c r="G231" s="171"/>
    </row>
    <row r="232" spans="1:9" s="52" customFormat="1" x14ac:dyDescent="0.3">
      <c r="A232" s="31" t="s">
        <v>127</v>
      </c>
      <c r="B232" s="86">
        <f>SUM(B233)</f>
        <v>20000</v>
      </c>
      <c r="C232" s="108">
        <f>SUM(C233)</f>
        <v>2</v>
      </c>
      <c r="D232" s="29"/>
      <c r="E232" s="44"/>
      <c r="F232" s="29"/>
      <c r="G232" s="133"/>
    </row>
    <row r="233" spans="1:9" x14ac:dyDescent="0.3">
      <c r="A233" s="34" t="s">
        <v>84</v>
      </c>
      <c r="B233" s="192">
        <v>20000</v>
      </c>
      <c r="C233" s="168">
        <v>2</v>
      </c>
      <c r="D233" s="169"/>
      <c r="E233" s="170"/>
      <c r="F233" s="169"/>
      <c r="G233" s="171"/>
    </row>
    <row r="234" spans="1:9" x14ac:dyDescent="0.3">
      <c r="A234" s="31" t="s">
        <v>113</v>
      </c>
      <c r="B234" s="86">
        <f>SUM(B235)</f>
        <v>10000</v>
      </c>
      <c r="C234" s="103">
        <f>SUM(C235)</f>
        <v>11</v>
      </c>
      <c r="D234" s="12"/>
      <c r="E234" s="13"/>
      <c r="F234" s="12"/>
      <c r="G234" s="147"/>
    </row>
    <row r="235" spans="1:9" x14ac:dyDescent="0.3">
      <c r="A235" s="38" t="s">
        <v>84</v>
      </c>
      <c r="B235" s="89">
        <v>10000</v>
      </c>
      <c r="C235" s="107">
        <v>11</v>
      </c>
      <c r="D235" s="23"/>
      <c r="E235" s="22"/>
      <c r="F235" s="23"/>
      <c r="G235" s="154"/>
    </row>
    <row r="236" spans="1:9" x14ac:dyDescent="0.3">
      <c r="A236" s="274" t="s">
        <v>34</v>
      </c>
      <c r="B236" s="275">
        <f>B237+B239+B241+B243+B245+B247+B249+B251+B253+B255+B257+B259</f>
        <v>400600</v>
      </c>
      <c r="C236" s="294">
        <f>C237+C239+C241+C243+C245+C247+C249+C251+C253+C255+C257+C259</f>
        <v>3907.2999999999997</v>
      </c>
      <c r="D236" s="295"/>
      <c r="E236" s="296"/>
      <c r="F236" s="295"/>
      <c r="G236" s="297"/>
    </row>
    <row r="237" spans="1:9" x14ac:dyDescent="0.3">
      <c r="A237" s="31" t="s">
        <v>114</v>
      </c>
      <c r="B237" s="87">
        <f>SUM(B238)</f>
        <v>500</v>
      </c>
      <c r="C237" s="108">
        <f>SUM(C238)</f>
        <v>1</v>
      </c>
      <c r="D237" s="29"/>
      <c r="E237" s="44"/>
      <c r="F237" s="29"/>
      <c r="G237" s="133"/>
    </row>
    <row r="238" spans="1:9" x14ac:dyDescent="0.3">
      <c r="A238" s="34" t="s">
        <v>84</v>
      </c>
      <c r="B238" s="167">
        <v>500</v>
      </c>
      <c r="C238" s="168">
        <v>1</v>
      </c>
      <c r="D238" s="169"/>
      <c r="E238" s="170"/>
      <c r="F238" s="169"/>
      <c r="G238" s="171"/>
    </row>
    <row r="239" spans="1:9" x14ac:dyDescent="0.3">
      <c r="A239" s="31" t="s">
        <v>19</v>
      </c>
      <c r="B239" s="87">
        <f>SUM(B240)</f>
        <v>20000</v>
      </c>
      <c r="C239" s="108">
        <f>SUM(C240)</f>
        <v>200</v>
      </c>
      <c r="D239" s="29"/>
      <c r="E239" s="44"/>
      <c r="F239" s="29"/>
      <c r="G239" s="133"/>
    </row>
    <row r="240" spans="1:9" x14ac:dyDescent="0.3">
      <c r="A240" s="34" t="s">
        <v>84</v>
      </c>
      <c r="B240" s="167">
        <v>20000</v>
      </c>
      <c r="C240" s="168">
        <v>200</v>
      </c>
      <c r="D240" s="169"/>
      <c r="E240" s="170"/>
      <c r="F240" s="169"/>
      <c r="G240" s="171"/>
    </row>
    <row r="241" spans="1:7" x14ac:dyDescent="0.3">
      <c r="A241" s="31" t="s">
        <v>115</v>
      </c>
      <c r="B241" s="87">
        <f>SUM(B242)</f>
        <v>280000</v>
      </c>
      <c r="C241" s="108">
        <f>SUM(C242)</f>
        <v>2800</v>
      </c>
      <c r="D241" s="29"/>
      <c r="E241" s="44"/>
      <c r="F241" s="29"/>
      <c r="G241" s="133"/>
    </row>
    <row r="242" spans="1:7" x14ac:dyDescent="0.3">
      <c r="A242" s="34" t="s">
        <v>84</v>
      </c>
      <c r="B242" s="167">
        <v>280000</v>
      </c>
      <c r="C242" s="168">
        <v>2800</v>
      </c>
      <c r="D242" s="169"/>
      <c r="E242" s="170"/>
      <c r="F242" s="169"/>
      <c r="G242" s="171"/>
    </row>
    <row r="243" spans="1:7" x14ac:dyDescent="0.3">
      <c r="A243" s="31" t="s">
        <v>18</v>
      </c>
      <c r="B243" s="87">
        <f>SUM(B244)</f>
        <v>70000</v>
      </c>
      <c r="C243" s="108">
        <f>SUM(C244)</f>
        <v>700</v>
      </c>
      <c r="D243" s="29"/>
      <c r="E243" s="44"/>
      <c r="F243" s="29"/>
      <c r="G243" s="133"/>
    </row>
    <row r="244" spans="1:7" x14ac:dyDescent="0.3">
      <c r="A244" s="34" t="s">
        <v>84</v>
      </c>
      <c r="B244" s="167">
        <v>70000</v>
      </c>
      <c r="C244" s="168">
        <v>700</v>
      </c>
      <c r="D244" s="169"/>
      <c r="E244" s="170"/>
      <c r="F244" s="169"/>
      <c r="G244" s="171"/>
    </row>
    <row r="245" spans="1:7" x14ac:dyDescent="0.3">
      <c r="A245" s="31" t="s">
        <v>21</v>
      </c>
      <c r="B245" s="87">
        <f>SUM(B246)</f>
        <v>20000</v>
      </c>
      <c r="C245" s="108">
        <f>SUM(C246)</f>
        <v>200</v>
      </c>
      <c r="D245" s="29"/>
      <c r="E245" s="44"/>
      <c r="F245" s="29"/>
      <c r="G245" s="133"/>
    </row>
    <row r="246" spans="1:7" x14ac:dyDescent="0.3">
      <c r="A246" s="34" t="s">
        <v>84</v>
      </c>
      <c r="B246" s="167">
        <v>20000</v>
      </c>
      <c r="C246" s="168">
        <v>200</v>
      </c>
      <c r="D246" s="169"/>
      <c r="E246" s="170"/>
      <c r="F246" s="169"/>
      <c r="G246" s="171"/>
    </row>
    <row r="247" spans="1:7" x14ac:dyDescent="0.3">
      <c r="A247" s="31" t="s">
        <v>128</v>
      </c>
      <c r="B247" s="87">
        <f>SUM(B248)</f>
        <v>900</v>
      </c>
      <c r="C247" s="108">
        <f>SUM(C248)</f>
        <v>0.2</v>
      </c>
      <c r="D247" s="29"/>
      <c r="E247" s="44"/>
      <c r="F247" s="29"/>
      <c r="G247" s="133"/>
    </row>
    <row r="248" spans="1:7" x14ac:dyDescent="0.3">
      <c r="A248" s="34" t="s">
        <v>84</v>
      </c>
      <c r="B248" s="167">
        <v>900</v>
      </c>
      <c r="C248" s="168">
        <v>0.2</v>
      </c>
      <c r="D248" s="169"/>
      <c r="E248" s="170"/>
      <c r="F248" s="169"/>
      <c r="G248" s="171"/>
    </row>
    <row r="249" spans="1:7" x14ac:dyDescent="0.3">
      <c r="A249" s="31" t="s">
        <v>116</v>
      </c>
      <c r="B249" s="87">
        <f>SUM(B250)</f>
        <v>2000</v>
      </c>
      <c r="C249" s="108">
        <f>SUM(C250)</f>
        <v>0.5</v>
      </c>
      <c r="D249" s="29"/>
      <c r="E249" s="44"/>
      <c r="F249" s="29"/>
      <c r="G249" s="133"/>
    </row>
    <row r="250" spans="1:7" x14ac:dyDescent="0.3">
      <c r="A250" s="34" t="s">
        <v>84</v>
      </c>
      <c r="B250" s="167">
        <v>2000</v>
      </c>
      <c r="C250" s="168">
        <v>0.5</v>
      </c>
      <c r="D250" s="169"/>
      <c r="E250" s="170"/>
      <c r="F250" s="169"/>
      <c r="G250" s="171"/>
    </row>
    <row r="251" spans="1:7" x14ac:dyDescent="0.3">
      <c r="A251" s="31" t="s">
        <v>110</v>
      </c>
      <c r="B251" s="87">
        <f>SUM(B252)</f>
        <v>1000</v>
      </c>
      <c r="C251" s="108">
        <f>SUM(C252)</f>
        <v>0.2</v>
      </c>
      <c r="D251" s="29"/>
      <c r="E251" s="44"/>
      <c r="F251" s="29"/>
      <c r="G251" s="133"/>
    </row>
    <row r="252" spans="1:7" x14ac:dyDescent="0.3">
      <c r="A252" s="34" t="s">
        <v>84</v>
      </c>
      <c r="B252" s="167">
        <v>1000</v>
      </c>
      <c r="C252" s="168">
        <v>0.2</v>
      </c>
      <c r="D252" s="169"/>
      <c r="E252" s="170"/>
      <c r="F252" s="169"/>
      <c r="G252" s="171"/>
    </row>
    <row r="253" spans="1:7" x14ac:dyDescent="0.3">
      <c r="A253" s="31" t="s">
        <v>25</v>
      </c>
      <c r="B253" s="87">
        <f>SUM(B254)</f>
        <v>1200</v>
      </c>
      <c r="C253" s="108">
        <f>SUM(C254)</f>
        <v>1</v>
      </c>
      <c r="D253" s="29"/>
      <c r="E253" s="44"/>
      <c r="F253" s="29"/>
      <c r="G253" s="133"/>
    </row>
    <row r="254" spans="1:7" x14ac:dyDescent="0.3">
      <c r="A254" s="34" t="s">
        <v>84</v>
      </c>
      <c r="B254" s="167">
        <v>1200</v>
      </c>
      <c r="C254" s="168">
        <v>1</v>
      </c>
      <c r="D254" s="169"/>
      <c r="E254" s="170"/>
      <c r="F254" s="169"/>
      <c r="G254" s="171"/>
    </row>
    <row r="255" spans="1:7" x14ac:dyDescent="0.3">
      <c r="A255" s="31" t="s">
        <v>24</v>
      </c>
      <c r="B255" s="87">
        <f>SUM(B256)</f>
        <v>3000</v>
      </c>
      <c r="C255" s="108">
        <f>SUM(C256)</f>
        <v>3</v>
      </c>
      <c r="D255" s="29"/>
      <c r="E255" s="44"/>
      <c r="F255" s="29"/>
      <c r="G255" s="133"/>
    </row>
    <row r="256" spans="1:7" x14ac:dyDescent="0.3">
      <c r="A256" s="34" t="s">
        <v>84</v>
      </c>
      <c r="B256" s="167">
        <v>3000</v>
      </c>
      <c r="C256" s="168">
        <v>3</v>
      </c>
      <c r="D256" s="169"/>
      <c r="E256" s="170"/>
      <c r="F256" s="169"/>
      <c r="G256" s="171"/>
    </row>
    <row r="257" spans="1:8" x14ac:dyDescent="0.3">
      <c r="A257" s="31" t="s">
        <v>28</v>
      </c>
      <c r="B257" s="87">
        <f>SUM(B258)</f>
        <v>1000</v>
      </c>
      <c r="C257" s="108">
        <f>SUM(C258)</f>
        <v>1</v>
      </c>
      <c r="D257" s="29"/>
      <c r="E257" s="44"/>
      <c r="F257" s="29"/>
      <c r="G257" s="133"/>
    </row>
    <row r="258" spans="1:8" x14ac:dyDescent="0.3">
      <c r="A258" s="34" t="s">
        <v>84</v>
      </c>
      <c r="B258" s="167">
        <v>1000</v>
      </c>
      <c r="C258" s="168">
        <v>1</v>
      </c>
      <c r="D258" s="169"/>
      <c r="E258" s="170"/>
      <c r="F258" s="169"/>
      <c r="G258" s="171"/>
    </row>
    <row r="259" spans="1:8" x14ac:dyDescent="0.3">
      <c r="A259" s="31" t="s">
        <v>30</v>
      </c>
      <c r="B259" s="87">
        <f>SUM(B260)</f>
        <v>1000</v>
      </c>
      <c r="C259" s="108">
        <f>SUM(C260)</f>
        <v>0.4</v>
      </c>
      <c r="D259" s="29"/>
      <c r="E259" s="44"/>
      <c r="F259" s="29"/>
      <c r="G259" s="133"/>
    </row>
    <row r="260" spans="1:8" x14ac:dyDescent="0.3">
      <c r="A260" s="34" t="s">
        <v>84</v>
      </c>
      <c r="B260" s="167">
        <v>1000</v>
      </c>
      <c r="C260" s="168">
        <v>0.4</v>
      </c>
      <c r="D260" s="169"/>
      <c r="E260" s="170"/>
      <c r="F260" s="169"/>
      <c r="G260" s="171"/>
    </row>
    <row r="261" spans="1:8" x14ac:dyDescent="0.3">
      <c r="A261" s="305" t="s">
        <v>35</v>
      </c>
      <c r="B261" s="265">
        <v>0</v>
      </c>
      <c r="C261" s="266">
        <v>0</v>
      </c>
      <c r="D261" s="368"/>
      <c r="E261" s="369"/>
      <c r="F261" s="368"/>
      <c r="G261" s="370"/>
    </row>
    <row r="262" spans="1:8" ht="13.5" thickBot="1" x14ac:dyDescent="0.35">
      <c r="A262" s="377" t="s">
        <v>14</v>
      </c>
      <c r="B262" s="378">
        <f>B261+B236+B223</f>
        <v>1076600</v>
      </c>
      <c r="C262" s="373">
        <f>C261+C236+C223</f>
        <v>3976.7999999999997</v>
      </c>
      <c r="D262" s="379"/>
      <c r="E262" s="380"/>
      <c r="F262" s="379"/>
      <c r="G262" s="381"/>
    </row>
    <row r="263" spans="1:8" x14ac:dyDescent="0.3">
      <c r="A263" s="424" t="s">
        <v>66</v>
      </c>
      <c r="B263" s="425"/>
      <c r="C263" s="425"/>
      <c r="D263" s="425"/>
      <c r="E263" s="425"/>
      <c r="F263" s="425"/>
      <c r="G263" s="426"/>
      <c r="H263" s="27"/>
    </row>
    <row r="264" spans="1:8" s="27" customFormat="1" x14ac:dyDescent="0.3">
      <c r="A264" s="284" t="s">
        <v>33</v>
      </c>
      <c r="B264" s="298">
        <f>B265+B267+B269+B272+B276+B274</f>
        <v>55200</v>
      </c>
      <c r="C264" s="299">
        <f>C265+C267+C269+C272+C276+C274</f>
        <v>3.9</v>
      </c>
      <c r="D264" s="299">
        <f>D265+D267+D269+D272+D276+D274</f>
        <v>0</v>
      </c>
      <c r="E264" s="300">
        <f>E265+E267+E269+E272+E276+E274</f>
        <v>0</v>
      </c>
      <c r="F264" s="299">
        <f>F265+F267+F269+F272+F276+F274</f>
        <v>0</v>
      </c>
      <c r="G264" s="301">
        <f>G265+G267+G269+G272+G276</f>
        <v>0</v>
      </c>
      <c r="H264" s="2"/>
    </row>
    <row r="265" spans="1:8" s="27" customFormat="1" x14ac:dyDescent="0.3">
      <c r="A265" s="31" t="s">
        <v>7</v>
      </c>
      <c r="B265" s="87">
        <f>SUM(B266)</f>
        <v>2550</v>
      </c>
      <c r="C265" s="108">
        <f>SUM(C266)</f>
        <v>1</v>
      </c>
      <c r="D265" s="12"/>
      <c r="E265" s="13"/>
      <c r="F265" s="12"/>
      <c r="G265" s="147"/>
      <c r="H265" s="2"/>
    </row>
    <row r="266" spans="1:8" s="27" customFormat="1" x14ac:dyDescent="0.3">
      <c r="A266" s="34" t="s">
        <v>84</v>
      </c>
      <c r="B266" s="167">
        <v>2550</v>
      </c>
      <c r="C266" s="168">
        <v>1</v>
      </c>
      <c r="D266" s="169"/>
      <c r="E266" s="170"/>
      <c r="F266" s="169"/>
      <c r="G266" s="171"/>
      <c r="H266" s="2"/>
    </row>
    <row r="267" spans="1:8" s="27" customFormat="1" x14ac:dyDescent="0.3">
      <c r="A267" s="31" t="s">
        <v>8</v>
      </c>
      <c r="B267" s="87">
        <f>SUM(B268:B268)</f>
        <v>1550</v>
      </c>
      <c r="C267" s="108">
        <f>SUM(C268:C268)</f>
        <v>1</v>
      </c>
      <c r="D267" s="12"/>
      <c r="E267" s="13"/>
      <c r="F267" s="12"/>
      <c r="G267" s="147"/>
      <c r="H267" s="2"/>
    </row>
    <row r="268" spans="1:8" s="27" customFormat="1" x14ac:dyDescent="0.3">
      <c r="A268" s="38" t="s">
        <v>84</v>
      </c>
      <c r="B268" s="89">
        <v>1550</v>
      </c>
      <c r="C268" s="107">
        <v>1</v>
      </c>
      <c r="D268" s="23"/>
      <c r="E268" s="22"/>
      <c r="F268" s="23"/>
      <c r="G268" s="154"/>
      <c r="H268" s="2"/>
    </row>
    <row r="269" spans="1:8" s="27" customFormat="1" x14ac:dyDescent="0.3">
      <c r="A269" s="31" t="s">
        <v>9</v>
      </c>
      <c r="B269" s="87">
        <f>SUM(B270:B271)</f>
        <v>16600</v>
      </c>
      <c r="C269" s="108">
        <f>SUM(C270:C271)</f>
        <v>0.89999999999999991</v>
      </c>
      <c r="D269" s="12"/>
      <c r="E269" s="13"/>
      <c r="F269" s="12"/>
      <c r="G269" s="147"/>
      <c r="H269" s="2"/>
    </row>
    <row r="270" spans="1:8" s="27" customFormat="1" x14ac:dyDescent="0.3">
      <c r="A270" s="30" t="s">
        <v>84</v>
      </c>
      <c r="B270" s="134">
        <v>9400</v>
      </c>
      <c r="C270" s="135">
        <v>0.6</v>
      </c>
      <c r="D270" s="21"/>
      <c r="E270" s="20"/>
      <c r="F270" s="21"/>
      <c r="G270" s="150"/>
      <c r="H270" s="2"/>
    </row>
    <row r="271" spans="1:8" s="27" customFormat="1" x14ac:dyDescent="0.3">
      <c r="A271" s="120" t="s">
        <v>87</v>
      </c>
      <c r="B271" s="165">
        <v>7200</v>
      </c>
      <c r="C271" s="166">
        <v>0.3</v>
      </c>
      <c r="D271" s="14"/>
      <c r="E271" s="15"/>
      <c r="F271" s="14"/>
      <c r="G271" s="148"/>
      <c r="H271" s="2"/>
    </row>
    <row r="272" spans="1:8" s="27" customFormat="1" x14ac:dyDescent="0.3">
      <c r="A272" s="24" t="s">
        <v>10</v>
      </c>
      <c r="B272" s="87">
        <f>SUM(B273:B273)</f>
        <v>7000</v>
      </c>
      <c r="C272" s="108">
        <f>SUM(C273:C273)</f>
        <v>0.3</v>
      </c>
      <c r="D272" s="12"/>
      <c r="E272" s="13"/>
      <c r="F272" s="12"/>
      <c r="G272" s="147"/>
      <c r="H272" s="2"/>
    </row>
    <row r="273" spans="1:9" s="27" customFormat="1" x14ac:dyDescent="0.3">
      <c r="A273" s="74" t="s">
        <v>84</v>
      </c>
      <c r="B273" s="177">
        <v>7000</v>
      </c>
      <c r="C273" s="107">
        <v>0.3</v>
      </c>
      <c r="D273" s="18"/>
      <c r="E273" s="179"/>
      <c r="F273" s="18"/>
      <c r="G273" s="149"/>
      <c r="H273" s="2"/>
    </row>
    <row r="274" spans="1:9" s="393" customFormat="1" x14ac:dyDescent="0.3">
      <c r="A274" s="35" t="s">
        <v>131</v>
      </c>
      <c r="B274" s="87">
        <f>SUM(B275)</f>
        <v>9400</v>
      </c>
      <c r="C274" s="108">
        <f>SUM(C275)</f>
        <v>0.2</v>
      </c>
      <c r="D274" s="29"/>
      <c r="E274" s="44"/>
      <c r="F274" s="29"/>
      <c r="G274" s="133"/>
      <c r="H274" s="52"/>
    </row>
    <row r="275" spans="1:9" s="27" customFormat="1" x14ac:dyDescent="0.3">
      <c r="A275" s="39" t="s">
        <v>87</v>
      </c>
      <c r="B275" s="167">
        <v>9400</v>
      </c>
      <c r="C275" s="168">
        <v>0.2</v>
      </c>
      <c r="D275" s="169"/>
      <c r="E275" s="170"/>
      <c r="F275" s="169"/>
      <c r="G275" s="171"/>
      <c r="H275" s="2"/>
    </row>
    <row r="276" spans="1:9" x14ac:dyDescent="0.3">
      <c r="A276" s="402" t="s">
        <v>13</v>
      </c>
      <c r="B276" s="88">
        <f>SUM(B277:B278)</f>
        <v>18100</v>
      </c>
      <c r="C276" s="106">
        <f>SUM(C277:C278)</f>
        <v>0.5</v>
      </c>
      <c r="D276" s="14"/>
      <c r="E276" s="15"/>
      <c r="F276" s="14"/>
      <c r="G276" s="148">
        <f>SUM(G277:G277)</f>
        <v>0</v>
      </c>
      <c r="H276" s="27"/>
    </row>
    <row r="277" spans="1:9" x14ac:dyDescent="0.3">
      <c r="A277" s="36" t="s">
        <v>84</v>
      </c>
      <c r="B277" s="134">
        <v>8700</v>
      </c>
      <c r="C277" s="135">
        <v>0.3</v>
      </c>
      <c r="D277" s="21"/>
      <c r="E277" s="20"/>
      <c r="F277" s="21"/>
      <c r="G277" s="150"/>
      <c r="H277" s="27"/>
    </row>
    <row r="278" spans="1:9" x14ac:dyDescent="0.3">
      <c r="A278" s="74" t="s">
        <v>87</v>
      </c>
      <c r="B278" s="190">
        <v>9400</v>
      </c>
      <c r="C278" s="178">
        <v>0.2</v>
      </c>
      <c r="D278" s="18"/>
      <c r="E278" s="179"/>
      <c r="F278" s="18"/>
      <c r="G278" s="149"/>
      <c r="H278" s="27"/>
    </row>
    <row r="279" spans="1:9" x14ac:dyDescent="0.3">
      <c r="A279" s="274" t="s">
        <v>34</v>
      </c>
      <c r="B279" s="302">
        <f>B301+B280+B293+B285+B291+B305+B307+B289+B287+B303+B295+B297+B299+B283</f>
        <v>32700</v>
      </c>
      <c r="C279" s="303">
        <f>C301+C280+C293+C285+C291+C305+C307+C289+C287+C303+C295+C297+C299+C283</f>
        <v>22.1</v>
      </c>
      <c r="D279" s="277"/>
      <c r="E279" s="278">
        <f>E301+E280+E293+E285+E291+E305+E307+E289+E287+E303+E295+E297+E299+E283</f>
        <v>0</v>
      </c>
      <c r="F279" s="277"/>
      <c r="G279" s="304">
        <f>G301+G280+G293+G285+G291+G305+G307+G289+G287+G303+G295+G297+G299+G283</f>
        <v>0</v>
      </c>
      <c r="I279" s="16"/>
    </row>
    <row r="280" spans="1:9" x14ac:dyDescent="0.3">
      <c r="A280" s="31" t="s">
        <v>81</v>
      </c>
      <c r="B280" s="93">
        <f>SUM(B281:B282)</f>
        <v>5200</v>
      </c>
      <c r="C280" s="113">
        <f>SUM(C281:C282)</f>
        <v>0.6</v>
      </c>
      <c r="D280" s="57"/>
      <c r="E280" s="58"/>
      <c r="F280" s="57"/>
      <c r="G280" s="193"/>
    </row>
    <row r="281" spans="1:9" x14ac:dyDescent="0.3">
      <c r="A281" s="30" t="s">
        <v>84</v>
      </c>
      <c r="B281" s="194">
        <v>2200</v>
      </c>
      <c r="C281" s="195">
        <v>0.3</v>
      </c>
      <c r="D281" s="203"/>
      <c r="E281" s="204"/>
      <c r="F281" s="203"/>
      <c r="G281" s="173"/>
    </row>
    <row r="282" spans="1:9" x14ac:dyDescent="0.3">
      <c r="A282" s="34" t="s">
        <v>87</v>
      </c>
      <c r="B282" s="187">
        <v>3000</v>
      </c>
      <c r="C282" s="188">
        <v>0.3</v>
      </c>
      <c r="D282" s="199"/>
      <c r="E282" s="200"/>
      <c r="F282" s="199"/>
      <c r="G282" s="176"/>
    </row>
    <row r="283" spans="1:9" x14ac:dyDescent="0.3">
      <c r="A283" s="31" t="s">
        <v>140</v>
      </c>
      <c r="B283" s="87">
        <f>SUM(B284)</f>
        <v>6250</v>
      </c>
      <c r="C283" s="108">
        <f>SUM(C284)</f>
        <v>2.5</v>
      </c>
      <c r="D283" s="12"/>
      <c r="E283" s="13"/>
      <c r="F283" s="12"/>
      <c r="G283" s="133"/>
    </row>
    <row r="284" spans="1:9" x14ac:dyDescent="0.3">
      <c r="A284" s="34" t="s">
        <v>84</v>
      </c>
      <c r="B284" s="167">
        <v>6250</v>
      </c>
      <c r="C284" s="168">
        <v>2.5</v>
      </c>
      <c r="D284" s="169"/>
      <c r="E284" s="170"/>
      <c r="F284" s="169"/>
      <c r="G284" s="171"/>
    </row>
    <row r="285" spans="1:9" x14ac:dyDescent="0.3">
      <c r="A285" s="31" t="s">
        <v>23</v>
      </c>
      <c r="B285" s="87">
        <f>SUM(B286)</f>
        <v>800</v>
      </c>
      <c r="C285" s="108">
        <f>SUM(C286)</f>
        <v>10</v>
      </c>
      <c r="D285" s="12"/>
      <c r="E285" s="13"/>
      <c r="F285" s="12"/>
      <c r="G285" s="133"/>
    </row>
    <row r="286" spans="1:9" x14ac:dyDescent="0.3">
      <c r="A286" s="34" t="s">
        <v>84</v>
      </c>
      <c r="B286" s="167">
        <v>800</v>
      </c>
      <c r="C286" s="168">
        <v>10</v>
      </c>
      <c r="D286" s="169"/>
      <c r="E286" s="170"/>
      <c r="F286" s="169"/>
      <c r="G286" s="171"/>
    </row>
    <row r="287" spans="1:9" x14ac:dyDescent="0.3">
      <c r="A287" s="31" t="s">
        <v>22</v>
      </c>
      <c r="B287" s="87">
        <f>SUM(B288)</f>
        <v>550</v>
      </c>
      <c r="C287" s="108">
        <f>SUM(C288)</f>
        <v>3</v>
      </c>
      <c r="D287" s="12"/>
      <c r="E287" s="13"/>
      <c r="F287" s="12"/>
      <c r="G287" s="133"/>
    </row>
    <row r="288" spans="1:9" x14ac:dyDescent="0.3">
      <c r="A288" s="34" t="s">
        <v>84</v>
      </c>
      <c r="B288" s="167">
        <v>550</v>
      </c>
      <c r="C288" s="168">
        <v>3</v>
      </c>
      <c r="D288" s="169"/>
      <c r="E288" s="170"/>
      <c r="F288" s="169"/>
      <c r="G288" s="171"/>
    </row>
    <row r="289" spans="1:7" x14ac:dyDescent="0.3">
      <c r="A289" s="31" t="s">
        <v>97</v>
      </c>
      <c r="B289" s="87">
        <f>SUM(B290)</f>
        <v>1000</v>
      </c>
      <c r="C289" s="108">
        <f>SUM(C290)</f>
        <v>0.3</v>
      </c>
      <c r="D289" s="12"/>
      <c r="E289" s="13"/>
      <c r="F289" s="12"/>
      <c r="G289" s="133"/>
    </row>
    <row r="290" spans="1:7" x14ac:dyDescent="0.3">
      <c r="A290" s="34" t="s">
        <v>84</v>
      </c>
      <c r="B290" s="167">
        <v>1000</v>
      </c>
      <c r="C290" s="168">
        <v>0.3</v>
      </c>
      <c r="D290" s="169"/>
      <c r="E290" s="170"/>
      <c r="F290" s="169"/>
      <c r="G290" s="171"/>
    </row>
    <row r="291" spans="1:7" x14ac:dyDescent="0.3">
      <c r="A291" s="31" t="s">
        <v>25</v>
      </c>
      <c r="B291" s="87">
        <f>SUM(B292)</f>
        <v>2000</v>
      </c>
      <c r="C291" s="108">
        <f>SUM(C292)</f>
        <v>1</v>
      </c>
      <c r="D291" s="12"/>
      <c r="E291" s="13"/>
      <c r="F291" s="12"/>
      <c r="G291" s="133"/>
    </row>
    <row r="292" spans="1:7" x14ac:dyDescent="0.3">
      <c r="A292" s="34" t="s">
        <v>84</v>
      </c>
      <c r="B292" s="167">
        <v>2000</v>
      </c>
      <c r="C292" s="168">
        <v>1</v>
      </c>
      <c r="D292" s="169"/>
      <c r="E292" s="170"/>
      <c r="F292" s="169"/>
      <c r="G292" s="171"/>
    </row>
    <row r="293" spans="1:7" x14ac:dyDescent="0.3">
      <c r="A293" s="31" t="s">
        <v>24</v>
      </c>
      <c r="B293" s="87">
        <f>SUM(B294:B294)</f>
        <v>1800</v>
      </c>
      <c r="C293" s="444">
        <f>SUM(C294:C294)</f>
        <v>1</v>
      </c>
      <c r="D293" s="65"/>
      <c r="E293" s="201"/>
      <c r="F293" s="65"/>
      <c r="G293" s="145"/>
    </row>
    <row r="294" spans="1:7" x14ac:dyDescent="0.3">
      <c r="A294" s="34" t="s">
        <v>84</v>
      </c>
      <c r="B294" s="167">
        <v>1800</v>
      </c>
      <c r="C294" s="445">
        <v>1</v>
      </c>
      <c r="D294" s="199"/>
      <c r="E294" s="200"/>
      <c r="F294" s="199"/>
      <c r="G294" s="176"/>
    </row>
    <row r="295" spans="1:7" s="52" customFormat="1" x14ac:dyDescent="0.3">
      <c r="A295" s="32" t="s">
        <v>132</v>
      </c>
      <c r="B295" s="88">
        <f>SUM(B296)</f>
        <v>640</v>
      </c>
      <c r="C295" s="446">
        <f>SUM(C296)</f>
        <v>0.2</v>
      </c>
      <c r="D295" s="66"/>
      <c r="E295" s="67"/>
      <c r="F295" s="66"/>
      <c r="G295" s="388"/>
    </row>
    <row r="296" spans="1:7" x14ac:dyDescent="0.3">
      <c r="A296" s="121" t="s">
        <v>87</v>
      </c>
      <c r="B296" s="183">
        <v>640</v>
      </c>
      <c r="C296" s="447">
        <v>0.2</v>
      </c>
      <c r="D296" s="210"/>
      <c r="E296" s="219"/>
      <c r="F296" s="210"/>
      <c r="G296" s="211"/>
    </row>
    <row r="297" spans="1:7" s="52" customFormat="1" x14ac:dyDescent="0.3">
      <c r="A297" s="32" t="s">
        <v>133</v>
      </c>
      <c r="B297" s="88">
        <f>SUM(B298)</f>
        <v>640</v>
      </c>
      <c r="C297" s="446">
        <f>SUM(C298)</f>
        <v>0.2</v>
      </c>
      <c r="D297" s="66"/>
      <c r="E297" s="67"/>
      <c r="F297" s="66"/>
      <c r="G297" s="388"/>
    </row>
    <row r="298" spans="1:7" x14ac:dyDescent="0.3">
      <c r="A298" s="120" t="s">
        <v>87</v>
      </c>
      <c r="B298" s="165">
        <v>640</v>
      </c>
      <c r="C298" s="448">
        <v>0.2</v>
      </c>
      <c r="D298" s="68"/>
      <c r="E298" s="389"/>
      <c r="F298" s="68"/>
      <c r="G298" s="146"/>
    </row>
    <row r="299" spans="1:7" x14ac:dyDescent="0.3">
      <c r="A299" s="32" t="s">
        <v>134</v>
      </c>
      <c r="B299" s="88">
        <f>SUM(B300)</f>
        <v>830</v>
      </c>
      <c r="C299" s="446">
        <v>0.1</v>
      </c>
      <c r="D299" s="66"/>
      <c r="E299" s="67"/>
      <c r="F299" s="66"/>
      <c r="G299" s="388"/>
    </row>
    <row r="300" spans="1:7" x14ac:dyDescent="0.3">
      <c r="A300" s="120" t="s">
        <v>87</v>
      </c>
      <c r="B300" s="165">
        <v>830</v>
      </c>
      <c r="C300" s="448">
        <v>0.1</v>
      </c>
      <c r="D300" s="68"/>
      <c r="E300" s="389"/>
      <c r="F300" s="68"/>
      <c r="G300" s="146"/>
    </row>
    <row r="301" spans="1:7" x14ac:dyDescent="0.3">
      <c r="A301" s="31" t="s">
        <v>95</v>
      </c>
      <c r="B301" s="87">
        <f>SUM(B302:B302)</f>
        <v>2400</v>
      </c>
      <c r="C301" s="108">
        <f>SUM(C302:C302)</f>
        <v>0.3</v>
      </c>
      <c r="D301" s="12"/>
      <c r="E301" s="13"/>
      <c r="F301" s="12"/>
      <c r="G301" s="133"/>
    </row>
    <row r="302" spans="1:7" x14ac:dyDescent="0.3">
      <c r="A302" s="38" t="s">
        <v>84</v>
      </c>
      <c r="B302" s="89">
        <v>2400</v>
      </c>
      <c r="C302" s="107">
        <v>0.3</v>
      </c>
      <c r="D302" s="23"/>
      <c r="E302" s="22"/>
      <c r="F302" s="23"/>
      <c r="G302" s="154"/>
    </row>
    <row r="303" spans="1:7" x14ac:dyDescent="0.3">
      <c r="A303" s="31" t="s">
        <v>129</v>
      </c>
      <c r="B303" s="87">
        <f>SUM(B304)</f>
        <v>6250</v>
      </c>
      <c r="C303" s="108">
        <f>SUM(C304)</f>
        <v>2.5</v>
      </c>
      <c r="D303" s="12"/>
      <c r="E303" s="13"/>
      <c r="F303" s="12"/>
      <c r="G303" s="133"/>
    </row>
    <row r="304" spans="1:7" x14ac:dyDescent="0.3">
      <c r="A304" s="34" t="s">
        <v>84</v>
      </c>
      <c r="B304" s="167">
        <v>6250</v>
      </c>
      <c r="C304" s="168">
        <v>2.5</v>
      </c>
      <c r="D304" s="169"/>
      <c r="E304" s="170"/>
      <c r="F304" s="169"/>
      <c r="G304" s="171"/>
    </row>
    <row r="305" spans="1:9" x14ac:dyDescent="0.3">
      <c r="A305" s="49" t="s">
        <v>27</v>
      </c>
      <c r="B305" s="91">
        <f>SUM(B306:B306)</f>
        <v>600</v>
      </c>
      <c r="C305" s="110">
        <f>SUM(C306:C306)</f>
        <v>0.2</v>
      </c>
      <c r="D305" s="196"/>
      <c r="E305" s="197"/>
      <c r="F305" s="196"/>
      <c r="G305" s="198"/>
    </row>
    <row r="306" spans="1:9" x14ac:dyDescent="0.3">
      <c r="A306" s="34" t="s">
        <v>84</v>
      </c>
      <c r="B306" s="167">
        <v>600</v>
      </c>
      <c r="C306" s="168">
        <v>0.2</v>
      </c>
      <c r="D306" s="199"/>
      <c r="E306" s="200"/>
      <c r="F306" s="199"/>
      <c r="G306" s="176"/>
    </row>
    <row r="307" spans="1:9" x14ac:dyDescent="0.3">
      <c r="A307" s="49" t="s">
        <v>96</v>
      </c>
      <c r="B307" s="88">
        <f>SUM(B308)</f>
        <v>3740</v>
      </c>
      <c r="C307" s="106">
        <f>SUM(C308)</f>
        <v>0.2</v>
      </c>
      <c r="D307" s="196"/>
      <c r="E307" s="197"/>
      <c r="F307" s="196"/>
      <c r="G307" s="198"/>
    </row>
    <row r="308" spans="1:9" x14ac:dyDescent="0.3">
      <c r="A308" s="34" t="s">
        <v>84</v>
      </c>
      <c r="B308" s="167">
        <v>3740</v>
      </c>
      <c r="C308" s="168">
        <v>0.2</v>
      </c>
      <c r="D308" s="199"/>
      <c r="E308" s="200"/>
      <c r="F308" s="199"/>
      <c r="G308" s="176"/>
    </row>
    <row r="309" spans="1:9" x14ac:dyDescent="0.3">
      <c r="A309" s="305" t="s">
        <v>35</v>
      </c>
      <c r="B309" s="306">
        <f>B310+B314++B317+B319+B322+B312</f>
        <v>18600</v>
      </c>
      <c r="C309" s="307">
        <f t="shared" ref="C309:G309" si="2">C310+C314++C317+C319+C322+C312</f>
        <v>2.0000000000000004</v>
      </c>
      <c r="D309" s="308"/>
      <c r="E309" s="309">
        <f t="shared" si="2"/>
        <v>0</v>
      </c>
      <c r="F309" s="308"/>
      <c r="G309" s="310">
        <f t="shared" si="2"/>
        <v>0</v>
      </c>
    </row>
    <row r="310" spans="1:9" x14ac:dyDescent="0.3">
      <c r="A310" s="49" t="s">
        <v>43</v>
      </c>
      <c r="B310" s="88">
        <f>SUM(B311)</f>
        <v>300</v>
      </c>
      <c r="C310" s="106">
        <f>SUM(C311)</f>
        <v>0.1</v>
      </c>
      <c r="D310" s="196"/>
      <c r="E310" s="197"/>
      <c r="F310" s="196"/>
      <c r="G310" s="198"/>
    </row>
    <row r="311" spans="1:9" x14ac:dyDescent="0.3">
      <c r="A311" s="34" t="s">
        <v>84</v>
      </c>
      <c r="B311" s="167">
        <v>300</v>
      </c>
      <c r="C311" s="168">
        <v>0.1</v>
      </c>
      <c r="D311" s="199"/>
      <c r="E311" s="200"/>
      <c r="F311" s="199"/>
      <c r="G311" s="176"/>
    </row>
    <row r="312" spans="1:9" x14ac:dyDescent="0.3">
      <c r="A312" s="49" t="s">
        <v>107</v>
      </c>
      <c r="B312" s="88">
        <f>SUM(B313)</f>
        <v>1000</v>
      </c>
      <c r="C312" s="106">
        <f>SUM(C313)</f>
        <v>0.1</v>
      </c>
      <c r="D312" s="196"/>
      <c r="E312" s="197"/>
      <c r="F312" s="196"/>
      <c r="G312" s="198"/>
    </row>
    <row r="313" spans="1:9" x14ac:dyDescent="0.3">
      <c r="A313" s="34" t="s">
        <v>84</v>
      </c>
      <c r="B313" s="167">
        <v>1000</v>
      </c>
      <c r="C313" s="168">
        <v>0.1</v>
      </c>
      <c r="D313" s="199"/>
      <c r="E313" s="200"/>
      <c r="F313" s="199"/>
      <c r="G313" s="176"/>
    </row>
    <row r="314" spans="1:9" x14ac:dyDescent="0.3">
      <c r="A314" s="35" t="s">
        <v>94</v>
      </c>
      <c r="B314" s="87">
        <f>SUM(B315:B316)</f>
        <v>2100</v>
      </c>
      <c r="C314" s="108">
        <f>SUM(C315:C316)</f>
        <v>1.2</v>
      </c>
      <c r="D314" s="29"/>
      <c r="E314" s="44"/>
      <c r="F314" s="29"/>
      <c r="G314" s="133"/>
    </row>
    <row r="315" spans="1:9" x14ac:dyDescent="0.3">
      <c r="A315" s="37" t="s">
        <v>84</v>
      </c>
      <c r="B315" s="89">
        <v>1800</v>
      </c>
      <c r="C315" s="107">
        <v>1</v>
      </c>
      <c r="D315" s="23"/>
      <c r="E315" s="22"/>
      <c r="F315" s="23"/>
      <c r="G315" s="154"/>
    </row>
    <row r="316" spans="1:9" x14ac:dyDescent="0.3">
      <c r="A316" s="39" t="s">
        <v>87</v>
      </c>
      <c r="B316" s="167">
        <v>300</v>
      </c>
      <c r="C316" s="168">
        <v>0.2</v>
      </c>
      <c r="D316" s="169"/>
      <c r="E316" s="170"/>
      <c r="F316" s="169"/>
      <c r="G316" s="171"/>
    </row>
    <row r="317" spans="1:9" x14ac:dyDescent="0.3">
      <c r="A317" s="49" t="s">
        <v>54</v>
      </c>
      <c r="B317" s="88">
        <f>SUM(B318)</f>
        <v>1000</v>
      </c>
      <c r="C317" s="106">
        <f>SUM(C318)</f>
        <v>0.1</v>
      </c>
      <c r="D317" s="196"/>
      <c r="E317" s="197"/>
      <c r="F317" s="196"/>
      <c r="G317" s="198"/>
    </row>
    <row r="318" spans="1:9" x14ac:dyDescent="0.3">
      <c r="A318" s="34" t="s">
        <v>84</v>
      </c>
      <c r="B318" s="167">
        <v>1000</v>
      </c>
      <c r="C318" s="168">
        <v>0.1</v>
      </c>
      <c r="D318" s="199"/>
      <c r="E318" s="200"/>
      <c r="F318" s="199"/>
      <c r="G318" s="176"/>
    </row>
    <row r="319" spans="1:9" x14ac:dyDescent="0.3">
      <c r="A319" s="49" t="s">
        <v>31</v>
      </c>
      <c r="B319" s="91">
        <f>SUM(B320:B321)</f>
        <v>13900</v>
      </c>
      <c r="C319" s="110">
        <f>SUM(C320:C321)</f>
        <v>0.4</v>
      </c>
      <c r="D319" s="196"/>
      <c r="E319" s="197"/>
      <c r="F319" s="196"/>
      <c r="G319" s="202">
        <f>SUM(G320)</f>
        <v>0</v>
      </c>
    </row>
    <row r="320" spans="1:9" x14ac:dyDescent="0.3">
      <c r="A320" s="38" t="s">
        <v>84</v>
      </c>
      <c r="B320" s="89">
        <v>1000</v>
      </c>
      <c r="C320" s="107">
        <v>0.1</v>
      </c>
      <c r="D320" s="214"/>
      <c r="E320" s="215"/>
      <c r="F320" s="214"/>
      <c r="G320" s="174"/>
      <c r="I320" s="16"/>
    </row>
    <row r="321" spans="1:9" x14ac:dyDescent="0.3">
      <c r="A321" s="34" t="s">
        <v>87</v>
      </c>
      <c r="B321" s="167">
        <v>12900</v>
      </c>
      <c r="C321" s="168">
        <v>0.3</v>
      </c>
      <c r="D321" s="199"/>
      <c r="E321" s="200"/>
      <c r="F321" s="199"/>
      <c r="G321" s="176"/>
      <c r="I321" s="16"/>
    </row>
    <row r="322" spans="1:9" x14ac:dyDescent="0.3">
      <c r="A322" s="49" t="s">
        <v>98</v>
      </c>
      <c r="B322" s="88">
        <f>SUM(B323)</f>
        <v>300</v>
      </c>
      <c r="C322" s="106">
        <f>SUM(C323)</f>
        <v>0.1</v>
      </c>
      <c r="D322" s="196"/>
      <c r="E322" s="197"/>
      <c r="F322" s="196"/>
      <c r="G322" s="198"/>
    </row>
    <row r="323" spans="1:9" ht="13.5" thickBot="1" x14ac:dyDescent="0.35">
      <c r="A323" s="34" t="s">
        <v>84</v>
      </c>
      <c r="B323" s="167">
        <v>300</v>
      </c>
      <c r="C323" s="168">
        <v>0.1</v>
      </c>
      <c r="D323" s="199"/>
      <c r="E323" s="200"/>
      <c r="F323" s="199"/>
      <c r="G323" s="176"/>
    </row>
    <row r="324" spans="1:9" ht="13.5" thickBot="1" x14ac:dyDescent="0.35">
      <c r="A324" s="270" t="s">
        <v>14</v>
      </c>
      <c r="B324" s="311">
        <f>B264+B279+B309</f>
        <v>106500</v>
      </c>
      <c r="C324" s="281">
        <f>C264+C279+C309</f>
        <v>28</v>
      </c>
      <c r="D324" s="282"/>
      <c r="E324" s="283"/>
      <c r="F324" s="282"/>
      <c r="G324" s="273">
        <f>G264+G279+G309</f>
        <v>0</v>
      </c>
    </row>
    <row r="325" spans="1:9" ht="13.5" thickBot="1" x14ac:dyDescent="0.35">
      <c r="A325" s="430" t="s">
        <v>67</v>
      </c>
      <c r="B325" s="431"/>
      <c r="C325" s="431"/>
      <c r="D325" s="431"/>
      <c r="E325" s="431"/>
      <c r="F325" s="431"/>
      <c r="G325" s="432"/>
    </row>
    <row r="326" spans="1:9" ht="13.5" thickBot="1" x14ac:dyDescent="0.35">
      <c r="A326" s="399"/>
      <c r="B326" s="62"/>
      <c r="C326" s="400"/>
      <c r="D326" s="400"/>
      <c r="E326" s="400"/>
      <c r="F326" s="401"/>
      <c r="G326" s="399"/>
    </row>
    <row r="327" spans="1:9" ht="13.5" thickBot="1" x14ac:dyDescent="0.35">
      <c r="A327" s="415" t="s">
        <v>49</v>
      </c>
      <c r="B327" s="416"/>
      <c r="C327" s="416"/>
      <c r="D327" s="416"/>
      <c r="E327" s="416"/>
      <c r="F327" s="416"/>
      <c r="G327" s="417"/>
    </row>
    <row r="328" spans="1:9" ht="13.5" thickBot="1" x14ac:dyDescent="0.35">
      <c r="A328" s="59"/>
      <c r="B328" s="94"/>
      <c r="C328" s="114"/>
      <c r="D328" s="61"/>
      <c r="E328" s="60"/>
      <c r="F328" s="61"/>
      <c r="G328" s="155"/>
    </row>
    <row r="329" spans="1:9" ht="13.5" thickBot="1" x14ac:dyDescent="0.35">
      <c r="A329" s="415" t="s">
        <v>50</v>
      </c>
      <c r="B329" s="416"/>
      <c r="C329" s="416"/>
      <c r="D329" s="416"/>
      <c r="E329" s="416"/>
      <c r="F329" s="416"/>
      <c r="G329" s="417"/>
    </row>
    <row r="330" spans="1:9" ht="13.5" thickBot="1" x14ac:dyDescent="0.35">
      <c r="A330" s="62"/>
      <c r="B330" s="95"/>
      <c r="C330" s="115"/>
      <c r="D330" s="64"/>
      <c r="E330" s="63"/>
      <c r="F330" s="64"/>
      <c r="G330" s="156"/>
    </row>
    <row r="331" spans="1:9" ht="13.5" thickBot="1" x14ac:dyDescent="0.35">
      <c r="A331" s="415" t="s">
        <v>68</v>
      </c>
      <c r="B331" s="416"/>
      <c r="C331" s="416"/>
      <c r="D331" s="416"/>
      <c r="E331" s="416"/>
      <c r="F331" s="416"/>
      <c r="G331" s="417"/>
    </row>
    <row r="332" spans="1:9" x14ac:dyDescent="0.3">
      <c r="A332" s="312" t="s">
        <v>33</v>
      </c>
      <c r="B332" s="313">
        <f>B335+B333+B337</f>
        <v>520</v>
      </c>
      <c r="C332" s="314">
        <f>C335+C333+C337</f>
        <v>0</v>
      </c>
      <c r="D332" s="315"/>
      <c r="E332" s="316">
        <f>E335+E333+E337</f>
        <v>520</v>
      </c>
      <c r="F332" s="317"/>
      <c r="G332" s="318">
        <f>G335+G333+G337</f>
        <v>0</v>
      </c>
      <c r="I332" s="16"/>
    </row>
    <row r="333" spans="1:9" x14ac:dyDescent="0.3">
      <c r="A333" s="31" t="s">
        <v>6</v>
      </c>
      <c r="B333" s="86">
        <f>SUM(B334:B334)</f>
        <v>20</v>
      </c>
      <c r="C333" s="108">
        <f>SUM(C334:C334)</f>
        <v>0</v>
      </c>
      <c r="D333" s="137"/>
      <c r="E333" s="44">
        <f>SUM(E334:E334)</f>
        <v>20</v>
      </c>
      <c r="F333" s="233"/>
      <c r="G333" s="234"/>
    </row>
    <row r="334" spans="1:9" x14ac:dyDescent="0.3">
      <c r="A334" s="121" t="s">
        <v>84</v>
      </c>
      <c r="B334" s="243">
        <v>20</v>
      </c>
      <c r="C334" s="182"/>
      <c r="D334" s="449"/>
      <c r="E334" s="185">
        <v>20</v>
      </c>
      <c r="F334" s="442"/>
      <c r="G334" s="443"/>
    </row>
    <row r="335" spans="1:9" x14ac:dyDescent="0.3">
      <c r="A335" s="32" t="s">
        <v>9</v>
      </c>
      <c r="B335" s="88">
        <f>SUM(B336:B336)</f>
        <v>300</v>
      </c>
      <c r="C335" s="106">
        <f>SUM(C336:C336)</f>
        <v>0</v>
      </c>
      <c r="D335" s="33"/>
      <c r="E335" s="45">
        <f>SUM(E336:E336)</f>
        <v>300</v>
      </c>
      <c r="F335" s="205"/>
      <c r="G335" s="206"/>
    </row>
    <row r="336" spans="1:9" x14ac:dyDescent="0.3">
      <c r="A336" s="38" t="s">
        <v>84</v>
      </c>
      <c r="B336" s="394">
        <v>300</v>
      </c>
      <c r="C336" s="107"/>
      <c r="D336" s="23"/>
      <c r="E336" s="395">
        <v>300</v>
      </c>
      <c r="F336" s="396"/>
      <c r="G336" s="397"/>
    </row>
    <row r="337" spans="1:9" x14ac:dyDescent="0.3">
      <c r="A337" s="31" t="s">
        <v>141</v>
      </c>
      <c r="B337" s="86">
        <f>SUM(B338)</f>
        <v>200</v>
      </c>
      <c r="C337" s="108">
        <f>SUM(C338)</f>
        <v>0</v>
      </c>
      <c r="D337" s="137"/>
      <c r="E337" s="44">
        <f>SUM(E338)</f>
        <v>200</v>
      </c>
      <c r="F337" s="233"/>
      <c r="G337" s="234"/>
    </row>
    <row r="338" spans="1:9" x14ac:dyDescent="0.3">
      <c r="A338" s="34" t="s">
        <v>84</v>
      </c>
      <c r="B338" s="192">
        <v>200</v>
      </c>
      <c r="C338" s="168"/>
      <c r="D338" s="235"/>
      <c r="E338" s="170">
        <v>200</v>
      </c>
      <c r="F338" s="208"/>
      <c r="G338" s="209"/>
    </row>
    <row r="339" spans="1:9" x14ac:dyDescent="0.3">
      <c r="A339" s="319" t="s">
        <v>34</v>
      </c>
      <c r="B339" s="320">
        <f>B340</f>
        <v>20</v>
      </c>
      <c r="C339" s="321"/>
      <c r="D339" s="322"/>
      <c r="E339" s="323">
        <f>E340</f>
        <v>20</v>
      </c>
      <c r="F339" s="324"/>
      <c r="G339" s="325"/>
    </row>
    <row r="340" spans="1:9" x14ac:dyDescent="0.3">
      <c r="A340" s="32" t="s">
        <v>27</v>
      </c>
      <c r="B340" s="88">
        <f>SUM(B341:B341)</f>
        <v>20</v>
      </c>
      <c r="C340" s="106"/>
      <c r="D340" s="33"/>
      <c r="E340" s="45">
        <f>SUM(E341:E341)</f>
        <v>20</v>
      </c>
      <c r="F340" s="205"/>
      <c r="G340" s="206"/>
    </row>
    <row r="341" spans="1:9" x14ac:dyDescent="0.3">
      <c r="A341" s="34" t="s">
        <v>84</v>
      </c>
      <c r="B341" s="192">
        <v>20</v>
      </c>
      <c r="C341" s="168"/>
      <c r="D341" s="169"/>
      <c r="E341" s="207">
        <v>20</v>
      </c>
      <c r="F341" s="208"/>
      <c r="G341" s="209"/>
    </row>
    <row r="342" spans="1:9" x14ac:dyDescent="0.3">
      <c r="A342" s="326" t="s">
        <v>35</v>
      </c>
      <c r="B342" s="327">
        <f>B343+B345</f>
        <v>520</v>
      </c>
      <c r="C342" s="328">
        <f>C343+C345</f>
        <v>0.1</v>
      </c>
      <c r="D342" s="329"/>
      <c r="E342" s="330">
        <f>E343+E345</f>
        <v>20</v>
      </c>
      <c r="F342" s="331"/>
      <c r="G342" s="332"/>
    </row>
    <row r="343" spans="1:9" x14ac:dyDescent="0.3">
      <c r="A343" s="32" t="s">
        <v>37</v>
      </c>
      <c r="B343" s="88">
        <f>SUM(B344)</f>
        <v>20</v>
      </c>
      <c r="C343" s="106"/>
      <c r="D343" s="33"/>
      <c r="E343" s="45">
        <f>SUM(E344)</f>
        <v>20</v>
      </c>
      <c r="F343" s="68"/>
      <c r="G343" s="146"/>
    </row>
    <row r="344" spans="1:9" x14ac:dyDescent="0.3">
      <c r="A344" s="34" t="s">
        <v>84</v>
      </c>
      <c r="B344" s="167">
        <v>20</v>
      </c>
      <c r="C344" s="168"/>
      <c r="D344" s="169"/>
      <c r="E344" s="170">
        <v>20</v>
      </c>
      <c r="F344" s="199"/>
      <c r="G344" s="176"/>
    </row>
    <row r="345" spans="1:9" x14ac:dyDescent="0.3">
      <c r="A345" s="32" t="s">
        <v>142</v>
      </c>
      <c r="B345" s="88">
        <f>SUM(B346)</f>
        <v>500</v>
      </c>
      <c r="C345" s="106">
        <f t="shared" ref="C345:E345" si="3">SUM(C346)</f>
        <v>0.1</v>
      </c>
      <c r="D345" s="33"/>
      <c r="E345" s="45">
        <f t="shared" si="3"/>
        <v>0</v>
      </c>
      <c r="F345" s="68"/>
      <c r="G345" s="146"/>
    </row>
    <row r="346" spans="1:9" ht="13.5" thickBot="1" x14ac:dyDescent="0.35">
      <c r="A346" s="34" t="s">
        <v>84</v>
      </c>
      <c r="B346" s="167">
        <v>500</v>
      </c>
      <c r="C346" s="168">
        <v>0.1</v>
      </c>
      <c r="D346" s="169"/>
      <c r="E346" s="170"/>
      <c r="F346" s="199"/>
      <c r="G346" s="176"/>
    </row>
    <row r="347" spans="1:9" ht="13.5" thickBot="1" x14ac:dyDescent="0.35">
      <c r="A347" s="279" t="s">
        <v>14</v>
      </c>
      <c r="B347" s="333">
        <f>B332+B339+B342</f>
        <v>1060</v>
      </c>
      <c r="C347" s="281">
        <f>C342</f>
        <v>0.1</v>
      </c>
      <c r="D347" s="334"/>
      <c r="E347" s="311">
        <f>E332+E339+E342</f>
        <v>560</v>
      </c>
      <c r="F347" s="335"/>
      <c r="G347" s="336"/>
    </row>
    <row r="348" spans="1:9" x14ac:dyDescent="0.3">
      <c r="A348" s="427" t="s">
        <v>69</v>
      </c>
      <c r="B348" s="428"/>
      <c r="C348" s="428"/>
      <c r="D348" s="428"/>
      <c r="E348" s="428"/>
      <c r="F348" s="428"/>
      <c r="G348" s="429"/>
    </row>
    <row r="349" spans="1:9" x14ac:dyDescent="0.3">
      <c r="A349" s="253" t="s">
        <v>33</v>
      </c>
      <c r="B349" s="298">
        <f>B350+B352+B355+B357+B362+B365+B367+B360+B369</f>
        <v>20700</v>
      </c>
      <c r="C349" s="337">
        <f t="shared" ref="C349:G349" si="4">C350+C352+C355+C357+C362+C365+C367+C360+C369</f>
        <v>0</v>
      </c>
      <c r="D349" s="299"/>
      <c r="E349" s="338">
        <f t="shared" si="4"/>
        <v>20700</v>
      </c>
      <c r="F349" s="299"/>
      <c r="G349" s="301">
        <f t="shared" si="4"/>
        <v>0</v>
      </c>
      <c r="I349" s="16"/>
    </row>
    <row r="350" spans="1:9" x14ac:dyDescent="0.3">
      <c r="A350" s="31" t="s">
        <v>48</v>
      </c>
      <c r="B350" s="93">
        <f>SUM(B351:B351)</f>
        <v>4000</v>
      </c>
      <c r="C350" s="113"/>
      <c r="D350" s="57"/>
      <c r="E350" s="58">
        <f>SUM(E351:E351)</f>
        <v>4000</v>
      </c>
      <c r="F350" s="65"/>
      <c r="G350" s="145"/>
    </row>
    <row r="351" spans="1:9" x14ac:dyDescent="0.3">
      <c r="A351" s="34" t="s">
        <v>87</v>
      </c>
      <c r="B351" s="187">
        <v>4000</v>
      </c>
      <c r="C351" s="188"/>
      <c r="D351" s="199"/>
      <c r="E351" s="200">
        <v>4000</v>
      </c>
      <c r="F351" s="199"/>
      <c r="G351" s="176"/>
      <c r="I351" s="16"/>
    </row>
    <row r="352" spans="1:9" x14ac:dyDescent="0.3">
      <c r="A352" s="32" t="s">
        <v>4</v>
      </c>
      <c r="B352" s="96">
        <f>SUM(B353:B354)</f>
        <v>630</v>
      </c>
      <c r="C352" s="116"/>
      <c r="D352" s="66"/>
      <c r="E352" s="67">
        <f>SUM(E353:E354)</f>
        <v>630</v>
      </c>
      <c r="F352" s="68"/>
      <c r="G352" s="146"/>
    </row>
    <row r="353" spans="1:7" x14ac:dyDescent="0.3">
      <c r="A353" s="30" t="s">
        <v>76</v>
      </c>
      <c r="B353" s="194">
        <v>500</v>
      </c>
      <c r="C353" s="195"/>
      <c r="D353" s="203"/>
      <c r="E353" s="204">
        <v>500</v>
      </c>
      <c r="F353" s="203"/>
      <c r="G353" s="173"/>
    </row>
    <row r="354" spans="1:7" x14ac:dyDescent="0.3">
      <c r="A354" s="120" t="s">
        <v>86</v>
      </c>
      <c r="B354" s="440">
        <v>130</v>
      </c>
      <c r="C354" s="251"/>
      <c r="D354" s="68"/>
      <c r="E354" s="252">
        <v>130</v>
      </c>
      <c r="F354" s="68"/>
      <c r="G354" s="146"/>
    </row>
    <row r="355" spans="1:7" x14ac:dyDescent="0.3">
      <c r="A355" s="31" t="s">
        <v>6</v>
      </c>
      <c r="B355" s="127">
        <f>SUM(B356)</f>
        <v>0</v>
      </c>
      <c r="C355" s="129"/>
      <c r="D355" s="129"/>
      <c r="E355" s="128">
        <f>SUM(E356)</f>
        <v>0</v>
      </c>
      <c r="F355" s="65"/>
      <c r="G355" s="145"/>
    </row>
    <row r="356" spans="1:7" x14ac:dyDescent="0.3">
      <c r="A356" s="34" t="s">
        <v>87</v>
      </c>
      <c r="B356" s="217"/>
      <c r="C356" s="218"/>
      <c r="D356" s="210"/>
      <c r="E356" s="219"/>
      <c r="F356" s="210"/>
      <c r="G356" s="211"/>
    </row>
    <row r="357" spans="1:7" x14ac:dyDescent="0.3">
      <c r="A357" s="32" t="s">
        <v>7</v>
      </c>
      <c r="B357" s="96">
        <f>SUM(B358:B359)</f>
        <v>300</v>
      </c>
      <c r="C357" s="116"/>
      <c r="D357" s="66"/>
      <c r="E357" s="67">
        <f>SUM(E358:E359)</f>
        <v>300</v>
      </c>
      <c r="F357" s="68"/>
      <c r="G357" s="146"/>
    </row>
    <row r="358" spans="1:7" x14ac:dyDescent="0.3">
      <c r="A358" s="30" t="s">
        <v>76</v>
      </c>
      <c r="B358" s="194">
        <v>200</v>
      </c>
      <c r="C358" s="195"/>
      <c r="D358" s="203"/>
      <c r="E358" s="204">
        <v>200</v>
      </c>
      <c r="F358" s="203"/>
      <c r="G358" s="173"/>
    </row>
    <row r="359" spans="1:7" x14ac:dyDescent="0.3">
      <c r="A359" s="34" t="s">
        <v>84</v>
      </c>
      <c r="B359" s="187">
        <v>100</v>
      </c>
      <c r="C359" s="188"/>
      <c r="D359" s="199"/>
      <c r="E359" s="200">
        <v>100</v>
      </c>
      <c r="F359" s="199"/>
      <c r="G359" s="176"/>
    </row>
    <row r="360" spans="1:7" x14ac:dyDescent="0.3">
      <c r="A360" s="32" t="s">
        <v>8</v>
      </c>
      <c r="B360" s="96">
        <f>SUM(B361:B361)</f>
        <v>200</v>
      </c>
      <c r="C360" s="116"/>
      <c r="D360" s="66"/>
      <c r="E360" s="67">
        <f>SUM(E361:E361)</f>
        <v>200</v>
      </c>
      <c r="F360" s="68"/>
      <c r="G360" s="146"/>
    </row>
    <row r="361" spans="1:7" x14ac:dyDescent="0.3">
      <c r="A361" s="38" t="s">
        <v>76</v>
      </c>
      <c r="B361" s="212">
        <v>200</v>
      </c>
      <c r="C361" s="213"/>
      <c r="D361" s="214"/>
      <c r="E361" s="215">
        <v>200</v>
      </c>
      <c r="F361" s="214"/>
      <c r="G361" s="174"/>
    </row>
    <row r="362" spans="1:7" x14ac:dyDescent="0.3">
      <c r="A362" s="31" t="s">
        <v>11</v>
      </c>
      <c r="B362" s="93">
        <f>SUM(B363:B364)</f>
        <v>2370</v>
      </c>
      <c r="C362" s="113"/>
      <c r="D362" s="57"/>
      <c r="E362" s="130">
        <f>SUM(E363:E364)</f>
        <v>2370</v>
      </c>
      <c r="F362" s="65"/>
      <c r="G362" s="145"/>
    </row>
    <row r="363" spans="1:7" x14ac:dyDescent="0.3">
      <c r="A363" s="30" t="s">
        <v>76</v>
      </c>
      <c r="B363" s="194">
        <v>1100</v>
      </c>
      <c r="C363" s="195"/>
      <c r="D363" s="203"/>
      <c r="E363" s="245">
        <v>1100</v>
      </c>
      <c r="F363" s="203"/>
      <c r="G363" s="173"/>
    </row>
    <row r="364" spans="1:7" x14ac:dyDescent="0.3">
      <c r="A364" s="122" t="s">
        <v>86</v>
      </c>
      <c r="B364" s="220">
        <v>1270</v>
      </c>
      <c r="C364" s="221"/>
      <c r="D364" s="441"/>
      <c r="E364" s="200">
        <v>1270</v>
      </c>
      <c r="F364" s="196"/>
      <c r="G364" s="198"/>
    </row>
    <row r="365" spans="1:7" s="52" customFormat="1" x14ac:dyDescent="0.3">
      <c r="A365" s="47" t="s">
        <v>12</v>
      </c>
      <c r="B365" s="97">
        <f>SUM(B366:B366)</f>
        <v>12000</v>
      </c>
      <c r="C365" s="117"/>
      <c r="D365" s="131"/>
      <c r="E365" s="132">
        <f>SUM(E366:E366)</f>
        <v>12000</v>
      </c>
      <c r="F365" s="69"/>
      <c r="G365" s="157"/>
    </row>
    <row r="366" spans="1:7" x14ac:dyDescent="0.3">
      <c r="A366" s="34" t="s">
        <v>87</v>
      </c>
      <c r="B366" s="187">
        <v>12000</v>
      </c>
      <c r="C366" s="188"/>
      <c r="D366" s="199"/>
      <c r="E366" s="216">
        <v>12000</v>
      </c>
      <c r="F366" s="199"/>
      <c r="G366" s="176"/>
    </row>
    <row r="367" spans="1:7" s="52" customFormat="1" x14ac:dyDescent="0.3">
      <c r="A367" s="32" t="s">
        <v>124</v>
      </c>
      <c r="B367" s="96">
        <f>SUM(B368)</f>
        <v>1000</v>
      </c>
      <c r="C367" s="116"/>
      <c r="D367" s="386"/>
      <c r="E367" s="387">
        <f>SUM(E368)</f>
        <v>1000</v>
      </c>
      <c r="F367" s="66"/>
      <c r="G367" s="388"/>
    </row>
    <row r="368" spans="1:7" x14ac:dyDescent="0.3">
      <c r="A368" s="120" t="s">
        <v>76</v>
      </c>
      <c r="B368" s="250">
        <v>1000</v>
      </c>
      <c r="C368" s="251"/>
      <c r="D368" s="196"/>
      <c r="E368" s="252">
        <v>1000</v>
      </c>
      <c r="F368" s="68"/>
      <c r="G368" s="146"/>
    </row>
    <row r="369" spans="1:8" x14ac:dyDescent="0.3">
      <c r="A369" s="47" t="s">
        <v>137</v>
      </c>
      <c r="B369" s="97">
        <f>SUM(B370:B370)</f>
        <v>200</v>
      </c>
      <c r="C369" s="117"/>
      <c r="D369" s="131"/>
      <c r="E369" s="132">
        <f>SUM(E370:E370)</f>
        <v>200</v>
      </c>
      <c r="F369" s="69"/>
      <c r="G369" s="157"/>
    </row>
    <row r="370" spans="1:8" x14ac:dyDescent="0.3">
      <c r="A370" s="34" t="s">
        <v>86</v>
      </c>
      <c r="B370" s="187">
        <v>200</v>
      </c>
      <c r="C370" s="188"/>
      <c r="D370" s="199"/>
      <c r="E370" s="216">
        <v>200</v>
      </c>
      <c r="F370" s="199"/>
      <c r="G370" s="176"/>
    </row>
    <row r="371" spans="1:8" x14ac:dyDescent="0.3">
      <c r="A371" s="274" t="s">
        <v>34</v>
      </c>
      <c r="B371" s="339">
        <f>B372+B374+B376</f>
        <v>150</v>
      </c>
      <c r="C371" s="340"/>
      <c r="D371" s="341"/>
      <c r="E371" s="342">
        <f>E372+E374+E376</f>
        <v>150</v>
      </c>
      <c r="F371" s="277"/>
      <c r="G371" s="304"/>
    </row>
    <row r="372" spans="1:8" x14ac:dyDescent="0.3">
      <c r="A372" s="47" t="s">
        <v>17</v>
      </c>
      <c r="B372" s="97">
        <f>B373</f>
        <v>50</v>
      </c>
      <c r="C372" s="117"/>
      <c r="D372" s="69"/>
      <c r="E372" s="70">
        <f>E373</f>
        <v>50</v>
      </c>
      <c r="F372" s="69"/>
      <c r="G372" s="157"/>
    </row>
    <row r="373" spans="1:8" x14ac:dyDescent="0.3">
      <c r="A373" s="34" t="s">
        <v>84</v>
      </c>
      <c r="B373" s="187">
        <v>50</v>
      </c>
      <c r="C373" s="188"/>
      <c r="D373" s="199"/>
      <c r="E373" s="200">
        <v>50</v>
      </c>
      <c r="F373" s="199"/>
      <c r="G373" s="176"/>
    </row>
    <row r="374" spans="1:8" x14ac:dyDescent="0.3">
      <c r="A374" s="47" t="s">
        <v>20</v>
      </c>
      <c r="B374" s="97">
        <f t="shared" ref="B374" si="5">B375</f>
        <v>50</v>
      </c>
      <c r="C374" s="117"/>
      <c r="D374" s="69"/>
      <c r="E374" s="70">
        <f t="shared" ref="E374" si="6">E375</f>
        <v>50</v>
      </c>
      <c r="F374" s="69"/>
      <c r="G374" s="157"/>
    </row>
    <row r="375" spans="1:8" x14ac:dyDescent="0.3">
      <c r="A375" s="34" t="s">
        <v>84</v>
      </c>
      <c r="B375" s="187">
        <v>50</v>
      </c>
      <c r="C375" s="188"/>
      <c r="D375" s="199"/>
      <c r="E375" s="200">
        <v>50</v>
      </c>
      <c r="F375" s="199"/>
      <c r="G375" s="176"/>
    </row>
    <row r="376" spans="1:8" x14ac:dyDescent="0.3">
      <c r="A376" s="47" t="s">
        <v>97</v>
      </c>
      <c r="B376" s="97">
        <f t="shared" ref="B376" si="7">B377</f>
        <v>50</v>
      </c>
      <c r="C376" s="117"/>
      <c r="D376" s="69"/>
      <c r="E376" s="70">
        <f t="shared" ref="E376" si="8">E377</f>
        <v>50</v>
      </c>
      <c r="F376" s="69"/>
      <c r="G376" s="157"/>
    </row>
    <row r="377" spans="1:8" x14ac:dyDescent="0.3">
      <c r="A377" s="34" t="s">
        <v>84</v>
      </c>
      <c r="B377" s="187">
        <v>50</v>
      </c>
      <c r="C377" s="188"/>
      <c r="D377" s="199"/>
      <c r="E377" s="200">
        <v>50</v>
      </c>
      <c r="F377" s="199"/>
      <c r="G377" s="176"/>
    </row>
    <row r="378" spans="1:8" s="52" customFormat="1" ht="13.5" thickBot="1" x14ac:dyDescent="0.35">
      <c r="A378" s="264" t="s">
        <v>35</v>
      </c>
      <c r="B378" s="348">
        <v>0</v>
      </c>
      <c r="C378" s="349"/>
      <c r="D378" s="350"/>
      <c r="E378" s="268">
        <v>0</v>
      </c>
      <c r="F378" s="350"/>
      <c r="G378" s="351"/>
    </row>
    <row r="379" spans="1:8" ht="12.75" customHeight="1" thickBot="1" x14ac:dyDescent="0.35">
      <c r="A379" s="343" t="s">
        <v>14</v>
      </c>
      <c r="B379" s="347">
        <f>B349+B371+B378</f>
        <v>20850</v>
      </c>
      <c r="C379" s="344"/>
      <c r="D379" s="345"/>
      <c r="E379" s="283">
        <f>E349+E371+E378</f>
        <v>20850</v>
      </c>
      <c r="F379" s="346"/>
      <c r="G379" s="384">
        <f>G349+G371+G378</f>
        <v>0</v>
      </c>
    </row>
    <row r="380" spans="1:8" ht="13.5" thickBot="1" x14ac:dyDescent="0.35">
      <c r="A380" s="415" t="s">
        <v>70</v>
      </c>
      <c r="B380" s="416"/>
      <c r="C380" s="416"/>
      <c r="D380" s="416"/>
      <c r="E380" s="416"/>
      <c r="F380" s="416"/>
      <c r="G380" s="417"/>
    </row>
    <row r="381" spans="1:8" ht="13.5" thickBot="1" x14ac:dyDescent="0.35">
      <c r="A381" s="274" t="s">
        <v>34</v>
      </c>
      <c r="B381" s="339">
        <v>0</v>
      </c>
      <c r="C381" s="340"/>
      <c r="D381" s="341"/>
      <c r="E381" s="342">
        <v>0</v>
      </c>
      <c r="F381" s="277"/>
      <c r="G381" s="304"/>
    </row>
    <row r="382" spans="1:8" ht="13.5" thickBot="1" x14ac:dyDescent="0.35">
      <c r="A382" s="343" t="s">
        <v>14</v>
      </c>
      <c r="B382" s="280">
        <f>B381</f>
        <v>0</v>
      </c>
      <c r="C382" s="352"/>
      <c r="D382" s="352"/>
      <c r="E382" s="352">
        <f>E381</f>
        <v>0</v>
      </c>
      <c r="F382" s="353"/>
      <c r="G382" s="354"/>
    </row>
    <row r="383" spans="1:8" ht="13.5" thickBot="1" x14ac:dyDescent="0.35">
      <c r="A383" s="415" t="s">
        <v>71</v>
      </c>
      <c r="B383" s="416"/>
      <c r="C383" s="416"/>
      <c r="D383" s="416"/>
      <c r="E383" s="416"/>
      <c r="F383" s="416"/>
      <c r="G383" s="417"/>
      <c r="H383" s="27"/>
    </row>
    <row r="384" spans="1:8" x14ac:dyDescent="0.3">
      <c r="A384" s="305" t="s">
        <v>35</v>
      </c>
      <c r="B384" s="355">
        <f>B385+B387+B389+B391</f>
        <v>3000</v>
      </c>
      <c r="C384" s="307">
        <f t="shared" ref="C384:E384" si="9">C385+C387+C389+C391</f>
        <v>0</v>
      </c>
      <c r="D384" s="356"/>
      <c r="E384" s="357">
        <f t="shared" si="9"/>
        <v>0</v>
      </c>
      <c r="F384" s="356"/>
      <c r="G384" s="310">
        <f>G385+G387+G389+G391</f>
        <v>4200</v>
      </c>
      <c r="H384" s="27"/>
    </row>
    <row r="385" spans="1:9" x14ac:dyDescent="0.3">
      <c r="A385" s="31" t="s">
        <v>101</v>
      </c>
      <c r="B385" s="98">
        <f>B386</f>
        <v>750</v>
      </c>
      <c r="C385" s="113"/>
      <c r="D385" s="57"/>
      <c r="E385" s="58">
        <f>E386</f>
        <v>0</v>
      </c>
      <c r="F385" s="65"/>
      <c r="G385" s="193">
        <f>G386</f>
        <v>1000</v>
      </c>
      <c r="H385" s="27"/>
    </row>
    <row r="386" spans="1:9" x14ac:dyDescent="0.3">
      <c r="A386" s="121" t="s">
        <v>87</v>
      </c>
      <c r="B386" s="222">
        <v>750</v>
      </c>
      <c r="C386" s="218"/>
      <c r="D386" s="210"/>
      <c r="E386" s="219"/>
      <c r="F386" s="210"/>
      <c r="G386" s="211">
        <v>1000</v>
      </c>
      <c r="H386" s="27"/>
    </row>
    <row r="387" spans="1:9" x14ac:dyDescent="0.3">
      <c r="A387" s="31" t="s">
        <v>102</v>
      </c>
      <c r="B387" s="98">
        <f>B388</f>
        <v>1450</v>
      </c>
      <c r="C387" s="113"/>
      <c r="D387" s="57"/>
      <c r="E387" s="58">
        <f>E388</f>
        <v>0</v>
      </c>
      <c r="F387" s="65"/>
      <c r="G387" s="193">
        <f>G388</f>
        <v>2000</v>
      </c>
      <c r="H387" s="27"/>
    </row>
    <row r="388" spans="1:9" x14ac:dyDescent="0.3">
      <c r="A388" s="121" t="s">
        <v>87</v>
      </c>
      <c r="B388" s="222">
        <v>1450</v>
      </c>
      <c r="C388" s="218"/>
      <c r="D388" s="210"/>
      <c r="E388" s="219"/>
      <c r="F388" s="210"/>
      <c r="G388" s="211">
        <v>2000</v>
      </c>
      <c r="H388" s="27"/>
    </row>
    <row r="389" spans="1:9" x14ac:dyDescent="0.3">
      <c r="A389" s="31" t="s">
        <v>103</v>
      </c>
      <c r="B389" s="98">
        <f>B390</f>
        <v>300</v>
      </c>
      <c r="C389" s="113"/>
      <c r="D389" s="57"/>
      <c r="E389" s="58">
        <f>E390</f>
        <v>0</v>
      </c>
      <c r="F389" s="65"/>
      <c r="G389" s="193">
        <f>G390</f>
        <v>500</v>
      </c>
      <c r="H389" s="27"/>
    </row>
    <row r="390" spans="1:9" x14ac:dyDescent="0.3">
      <c r="A390" s="121" t="s">
        <v>87</v>
      </c>
      <c r="B390" s="222">
        <v>300</v>
      </c>
      <c r="C390" s="218"/>
      <c r="D390" s="210"/>
      <c r="E390" s="219"/>
      <c r="F390" s="210"/>
      <c r="G390" s="211">
        <v>500</v>
      </c>
      <c r="H390" s="27"/>
    </row>
    <row r="391" spans="1:9" x14ac:dyDescent="0.3">
      <c r="A391" s="31" t="s">
        <v>104</v>
      </c>
      <c r="B391" s="98">
        <f>B392</f>
        <v>500</v>
      </c>
      <c r="C391" s="113"/>
      <c r="D391" s="57"/>
      <c r="E391" s="58">
        <f>E392</f>
        <v>0</v>
      </c>
      <c r="F391" s="65"/>
      <c r="G391" s="193">
        <f>G392</f>
        <v>700</v>
      </c>
      <c r="H391" s="27"/>
    </row>
    <row r="392" spans="1:9" ht="13.5" thickBot="1" x14ac:dyDescent="0.35">
      <c r="A392" s="121" t="s">
        <v>87</v>
      </c>
      <c r="B392" s="222">
        <v>500</v>
      </c>
      <c r="C392" s="218"/>
      <c r="D392" s="210"/>
      <c r="E392" s="219"/>
      <c r="F392" s="210"/>
      <c r="G392" s="211">
        <v>700</v>
      </c>
      <c r="H392" s="27"/>
    </row>
    <row r="393" spans="1:9" ht="13.5" thickBot="1" x14ac:dyDescent="0.35">
      <c r="A393" s="343" t="s">
        <v>14</v>
      </c>
      <c r="B393" s="358">
        <f>SUM(B384)</f>
        <v>3000</v>
      </c>
      <c r="C393" s="359"/>
      <c r="D393" s="360"/>
      <c r="E393" s="361">
        <f>SUM(E384)</f>
        <v>0</v>
      </c>
      <c r="F393" s="360"/>
      <c r="G393" s="362">
        <f>SUM(G384)</f>
        <v>4200</v>
      </c>
      <c r="H393" s="27"/>
    </row>
    <row r="394" spans="1:9" ht="13.5" thickBot="1" x14ac:dyDescent="0.35">
      <c r="A394" s="415" t="s">
        <v>72</v>
      </c>
      <c r="B394" s="416"/>
      <c r="C394" s="416"/>
      <c r="D394" s="416"/>
      <c r="E394" s="416"/>
      <c r="F394" s="416"/>
      <c r="G394" s="417"/>
      <c r="H394" s="27"/>
    </row>
    <row r="395" spans="1:9" x14ac:dyDescent="0.3">
      <c r="A395" s="253" t="s">
        <v>33</v>
      </c>
      <c r="B395" s="298">
        <f>B396+B398+B402+B406</f>
        <v>17080</v>
      </c>
      <c r="C395" s="337"/>
      <c r="D395" s="299"/>
      <c r="E395" s="300">
        <f>E396+E398+E402+E406</f>
        <v>17080</v>
      </c>
      <c r="F395" s="256"/>
      <c r="G395" s="258"/>
      <c r="H395" s="27"/>
      <c r="I395" s="16"/>
    </row>
    <row r="396" spans="1:9" s="52" customFormat="1" x14ac:dyDescent="0.3">
      <c r="A396" s="31" t="s">
        <v>48</v>
      </c>
      <c r="B396" s="93">
        <f>SUM(B397)</f>
        <v>500</v>
      </c>
      <c r="C396" s="113"/>
      <c r="D396" s="57"/>
      <c r="E396" s="58">
        <f>SUM(E397)</f>
        <v>500</v>
      </c>
      <c r="F396" s="57"/>
      <c r="G396" s="193"/>
      <c r="H396" s="393"/>
    </row>
    <row r="397" spans="1:9" x14ac:dyDescent="0.3">
      <c r="A397" s="34" t="s">
        <v>84</v>
      </c>
      <c r="B397" s="187">
        <v>500</v>
      </c>
      <c r="C397" s="188"/>
      <c r="D397" s="199"/>
      <c r="E397" s="200">
        <v>500</v>
      </c>
      <c r="F397" s="199"/>
      <c r="G397" s="176"/>
      <c r="H397" s="27"/>
    </row>
    <row r="398" spans="1:9" x14ac:dyDescent="0.3">
      <c r="A398" s="31" t="s">
        <v>5</v>
      </c>
      <c r="B398" s="93">
        <f>SUM(B399:B401)</f>
        <v>3330</v>
      </c>
      <c r="C398" s="113"/>
      <c r="D398" s="57"/>
      <c r="E398" s="58">
        <f>SUM(E399:E401)</f>
        <v>3330</v>
      </c>
      <c r="F398" s="65"/>
      <c r="G398" s="145"/>
      <c r="H398" s="27"/>
    </row>
    <row r="399" spans="1:9" x14ac:dyDescent="0.3">
      <c r="A399" s="120" t="s">
        <v>80</v>
      </c>
      <c r="B399" s="250">
        <v>1000</v>
      </c>
      <c r="C399" s="251"/>
      <c r="D399" s="68"/>
      <c r="E399" s="389">
        <v>1000</v>
      </c>
      <c r="F399" s="68"/>
      <c r="G399" s="146"/>
      <c r="H399" s="27"/>
    </row>
    <row r="400" spans="1:9" x14ac:dyDescent="0.3">
      <c r="A400" s="30" t="s">
        <v>86</v>
      </c>
      <c r="B400" s="194">
        <v>330</v>
      </c>
      <c r="C400" s="195"/>
      <c r="D400" s="203"/>
      <c r="E400" s="204">
        <v>330</v>
      </c>
      <c r="F400" s="203"/>
      <c r="G400" s="173"/>
      <c r="H400" s="27"/>
    </row>
    <row r="401" spans="1:8" x14ac:dyDescent="0.3">
      <c r="A401" s="120" t="s">
        <v>84</v>
      </c>
      <c r="B401" s="250">
        <v>2000</v>
      </c>
      <c r="C401" s="251"/>
      <c r="D401" s="68"/>
      <c r="E401" s="389">
        <v>2000</v>
      </c>
      <c r="F401" s="68"/>
      <c r="G401" s="146"/>
      <c r="H401" s="27"/>
    </row>
    <row r="402" spans="1:8" x14ac:dyDescent="0.3">
      <c r="A402" s="31" t="s">
        <v>11</v>
      </c>
      <c r="B402" s="98">
        <f>SUM(B403:B405)</f>
        <v>13050</v>
      </c>
      <c r="C402" s="118"/>
      <c r="D402" s="71"/>
      <c r="E402" s="72">
        <f>SUM(E403:E405)</f>
        <v>13050</v>
      </c>
      <c r="F402" s="73"/>
      <c r="G402" s="158"/>
      <c r="H402" s="27"/>
    </row>
    <row r="403" spans="1:8" x14ac:dyDescent="0.3">
      <c r="A403" s="38" t="s">
        <v>86</v>
      </c>
      <c r="B403" s="224">
        <v>350</v>
      </c>
      <c r="C403" s="225"/>
      <c r="D403" s="226"/>
      <c r="E403" s="227">
        <v>350</v>
      </c>
      <c r="F403" s="226"/>
      <c r="G403" s="228"/>
      <c r="H403" s="27"/>
    </row>
    <row r="404" spans="1:8" x14ac:dyDescent="0.3">
      <c r="A404" s="38" t="s">
        <v>84</v>
      </c>
      <c r="B404" s="224">
        <v>2000</v>
      </c>
      <c r="C404" s="225"/>
      <c r="D404" s="226"/>
      <c r="E404" s="227">
        <v>2000</v>
      </c>
      <c r="F404" s="226"/>
      <c r="G404" s="228"/>
      <c r="H404" s="27"/>
    </row>
    <row r="405" spans="1:8" x14ac:dyDescent="0.3">
      <c r="A405" s="34" t="s">
        <v>87</v>
      </c>
      <c r="B405" s="223">
        <v>10700</v>
      </c>
      <c r="C405" s="229"/>
      <c r="D405" s="230"/>
      <c r="E405" s="231">
        <v>10700</v>
      </c>
      <c r="F405" s="230"/>
      <c r="G405" s="232"/>
      <c r="H405" s="27"/>
    </row>
    <row r="406" spans="1:8" x14ac:dyDescent="0.3">
      <c r="A406" s="31" t="s">
        <v>12</v>
      </c>
      <c r="B406" s="93">
        <f>SUM(B407)</f>
        <v>200</v>
      </c>
      <c r="C406" s="113"/>
      <c r="D406" s="57"/>
      <c r="E406" s="58">
        <f>SUM(E407)</f>
        <v>200</v>
      </c>
      <c r="F406" s="65"/>
      <c r="G406" s="145"/>
      <c r="H406" s="27"/>
    </row>
    <row r="407" spans="1:8" ht="13.5" thickBot="1" x14ac:dyDescent="0.35">
      <c r="A407" s="34" t="s">
        <v>87</v>
      </c>
      <c r="B407" s="187">
        <v>200</v>
      </c>
      <c r="C407" s="188"/>
      <c r="D407" s="199"/>
      <c r="E407" s="200">
        <v>200</v>
      </c>
      <c r="F407" s="199"/>
      <c r="G407" s="176"/>
      <c r="H407" s="27"/>
    </row>
    <row r="408" spans="1:8" ht="13.5" thickBot="1" x14ac:dyDescent="0.35">
      <c r="A408" s="279" t="s">
        <v>14</v>
      </c>
      <c r="B408" s="358">
        <f>B395</f>
        <v>17080</v>
      </c>
      <c r="C408" s="359"/>
      <c r="D408" s="360"/>
      <c r="E408" s="361">
        <f>E395</f>
        <v>17080</v>
      </c>
      <c r="F408" s="363"/>
      <c r="G408" s="364"/>
      <c r="H408" s="27"/>
    </row>
    <row r="409" spans="1:8" ht="13.5" thickBot="1" x14ac:dyDescent="0.35">
      <c r="A409" s="415" t="s">
        <v>73</v>
      </c>
      <c r="B409" s="416"/>
      <c r="C409" s="416"/>
      <c r="D409" s="416"/>
      <c r="E409" s="416"/>
      <c r="F409" s="416"/>
      <c r="G409" s="417"/>
      <c r="H409" s="27"/>
    </row>
    <row r="410" spans="1:8" x14ac:dyDescent="0.3">
      <c r="A410" s="312" t="s">
        <v>33</v>
      </c>
      <c r="B410" s="365">
        <f>B411</f>
        <v>700</v>
      </c>
      <c r="C410" s="450">
        <f>C411</f>
        <v>0.1</v>
      </c>
      <c r="D410" s="366"/>
      <c r="E410" s="316">
        <f>E411</f>
        <v>0</v>
      </c>
      <c r="F410" s="366"/>
      <c r="G410" s="367"/>
      <c r="H410" s="27"/>
    </row>
    <row r="411" spans="1:8" x14ac:dyDescent="0.3">
      <c r="A411" s="31" t="s">
        <v>99</v>
      </c>
      <c r="B411" s="93">
        <f>SUM(B412:B412)</f>
        <v>700</v>
      </c>
      <c r="C411" s="108">
        <f>SUM(C412:C412)</f>
        <v>0.1</v>
      </c>
      <c r="D411" s="57">
        <v>0</v>
      </c>
      <c r="E411" s="130">
        <v>0</v>
      </c>
      <c r="F411" s="65"/>
      <c r="G411" s="145"/>
      <c r="H411" s="27"/>
    </row>
    <row r="412" spans="1:8" ht="13.5" thickBot="1" x14ac:dyDescent="0.35">
      <c r="A412" s="122" t="s">
        <v>80</v>
      </c>
      <c r="B412" s="220">
        <v>700</v>
      </c>
      <c r="C412" s="221">
        <v>0.1</v>
      </c>
      <c r="D412" s="196"/>
      <c r="E412" s="439"/>
      <c r="F412" s="196"/>
      <c r="G412" s="198"/>
      <c r="H412" s="27"/>
    </row>
    <row r="413" spans="1:8" ht="13.5" thickBot="1" x14ac:dyDescent="0.35">
      <c r="A413" s="343" t="s">
        <v>14</v>
      </c>
      <c r="B413" s="358">
        <f>SUM(B410)</f>
        <v>700</v>
      </c>
      <c r="C413" s="359">
        <f>SUM(C410)</f>
        <v>0.1</v>
      </c>
      <c r="D413" s="360"/>
      <c r="E413" s="361">
        <f>SUM(E410)</f>
        <v>0</v>
      </c>
      <c r="F413" s="360"/>
      <c r="G413" s="362"/>
      <c r="H413" s="27"/>
    </row>
    <row r="414" spans="1:8" ht="13.5" thickBot="1" x14ac:dyDescent="0.35">
      <c r="A414" s="415" t="s">
        <v>74</v>
      </c>
      <c r="B414" s="416"/>
      <c r="C414" s="416"/>
      <c r="D414" s="416"/>
      <c r="E414" s="416"/>
      <c r="F414" s="416"/>
      <c r="G414" s="417"/>
      <c r="H414" s="27"/>
    </row>
    <row r="415" spans="1:8" ht="13.5" thickBot="1" x14ac:dyDescent="0.35">
      <c r="A415" s="164"/>
      <c r="B415" s="99"/>
      <c r="C415" s="114"/>
      <c r="D415" s="61"/>
      <c r="E415" s="60"/>
      <c r="F415" s="61"/>
      <c r="G415" s="155"/>
      <c r="H415" s="27"/>
    </row>
    <row r="416" spans="1:8" ht="13.5" thickBot="1" x14ac:dyDescent="0.35">
      <c r="A416" s="415" t="s">
        <v>75</v>
      </c>
      <c r="B416" s="416"/>
      <c r="C416" s="416"/>
      <c r="D416" s="416"/>
      <c r="E416" s="416"/>
      <c r="F416" s="416"/>
      <c r="G416" s="417"/>
      <c r="H416" s="27"/>
    </row>
    <row r="417" spans="1:8" ht="13.5" thickBot="1" x14ac:dyDescent="0.35">
      <c r="A417" s="164"/>
      <c r="B417" s="99"/>
      <c r="C417" s="114"/>
      <c r="D417" s="61"/>
      <c r="E417" s="60"/>
      <c r="F417" s="61"/>
      <c r="G417" s="155"/>
      <c r="H417" s="27"/>
    </row>
    <row r="418" spans="1:8" ht="12.75" customHeight="1" thickBot="1" x14ac:dyDescent="0.35">
      <c r="A418" s="433" t="s">
        <v>83</v>
      </c>
      <c r="B418" s="434"/>
      <c r="C418" s="434"/>
      <c r="D418" s="434"/>
      <c r="E418" s="434"/>
      <c r="F418" s="434"/>
      <c r="G418" s="435"/>
    </row>
    <row r="419" spans="1:8" ht="12.75" customHeight="1" x14ac:dyDescent="0.3">
      <c r="A419" s="451" t="s">
        <v>34</v>
      </c>
      <c r="B419" s="452">
        <f>B420</f>
        <v>1500</v>
      </c>
      <c r="C419" s="453">
        <f>C420</f>
        <v>50</v>
      </c>
      <c r="D419" s="454"/>
      <c r="E419" s="455">
        <f>E420</f>
        <v>0</v>
      </c>
      <c r="F419" s="454"/>
      <c r="G419" s="456"/>
    </row>
    <row r="420" spans="1:8" ht="12.75" customHeight="1" x14ac:dyDescent="0.3">
      <c r="A420" s="31" t="s">
        <v>119</v>
      </c>
      <c r="B420" s="93">
        <f>SUM(B421:B421)</f>
        <v>1500</v>
      </c>
      <c r="C420" s="108">
        <f>SUM(C421:C421)</f>
        <v>50</v>
      </c>
      <c r="D420" s="57">
        <v>0</v>
      </c>
      <c r="E420" s="130">
        <v>0</v>
      </c>
      <c r="F420" s="65"/>
      <c r="G420" s="145"/>
    </row>
    <row r="421" spans="1:8" ht="12.75" customHeight="1" thickBot="1" x14ac:dyDescent="0.35">
      <c r="A421" s="122" t="s">
        <v>87</v>
      </c>
      <c r="B421" s="220">
        <v>1500</v>
      </c>
      <c r="C421" s="221">
        <v>50</v>
      </c>
      <c r="D421" s="196"/>
      <c r="E421" s="439"/>
      <c r="F421" s="196"/>
      <c r="G421" s="198"/>
    </row>
    <row r="422" spans="1:8" ht="12.75" customHeight="1" thickBot="1" x14ac:dyDescent="0.35">
      <c r="A422" s="343" t="s">
        <v>14</v>
      </c>
      <c r="B422" s="358">
        <f>SUM(B419)</f>
        <v>1500</v>
      </c>
      <c r="C422" s="359">
        <f>SUM(C419)</f>
        <v>50</v>
      </c>
      <c r="D422" s="360"/>
      <c r="E422" s="361">
        <f>SUM(E419)</f>
        <v>0</v>
      </c>
      <c r="F422" s="360"/>
      <c r="G422" s="362"/>
    </row>
    <row r="423" spans="1:8" x14ac:dyDescent="0.3">
      <c r="A423" s="74"/>
      <c r="B423" s="100"/>
      <c r="C423" s="119"/>
      <c r="D423" s="76"/>
      <c r="E423" s="75"/>
      <c r="F423" s="76"/>
      <c r="G423" s="159"/>
    </row>
    <row r="424" spans="1:8" x14ac:dyDescent="0.3">
      <c r="A424" s="74"/>
      <c r="B424" s="100"/>
      <c r="C424" s="119"/>
      <c r="D424" s="76"/>
      <c r="E424" s="75"/>
      <c r="F424" s="76"/>
      <c r="G424" s="159"/>
    </row>
    <row r="425" spans="1:8" ht="13.5" thickBot="1" x14ac:dyDescent="0.35">
      <c r="A425" s="403" t="s">
        <v>91</v>
      </c>
      <c r="B425" s="404"/>
      <c r="C425" s="404"/>
      <c r="D425" s="404"/>
      <c r="E425" s="404"/>
      <c r="F425" s="404"/>
      <c r="G425" s="405"/>
    </row>
    <row r="426" spans="1:8" x14ac:dyDescent="0.3">
      <c r="A426" s="77" t="s">
        <v>33</v>
      </c>
      <c r="B426" s="139">
        <f>B12+B218+B223+B264+B332+B349+B395+B410</f>
        <v>2227750</v>
      </c>
      <c r="C426" s="464">
        <f>C12+C218+C223+C264+C332+C349+C395+C410</f>
        <v>146.55000000000001</v>
      </c>
      <c r="D426" s="123"/>
      <c r="E426" s="123">
        <f>E12+E218+E223+E264+E332+E349+E395+E410</f>
        <v>43300</v>
      </c>
      <c r="F426" s="123"/>
      <c r="G426" s="140">
        <f>G12+G218+G223+G264+G332+G349+G395+G410</f>
        <v>0</v>
      </c>
    </row>
    <row r="427" spans="1:8" x14ac:dyDescent="0.3">
      <c r="A427" s="78" t="s">
        <v>34</v>
      </c>
      <c r="B427" s="101">
        <f>B34+B161+B236+B279+B339+B371+B381+B419</f>
        <v>6139690</v>
      </c>
      <c r="C427" s="465">
        <f>C34+C161+C236+C279+C339+C371+C381+C419</f>
        <v>31028.699999999997</v>
      </c>
      <c r="D427" s="79">
        <f>D34+D161+D236+D279+D339+D371+D381+D419</f>
        <v>0</v>
      </c>
      <c r="E427" s="124">
        <f>E34+E161+E236+E279+E339+E371+E381+E419</f>
        <v>170</v>
      </c>
      <c r="F427" s="124">
        <f>F34+F161+F236+F279+F339+F371+F381+F419</f>
        <v>0</v>
      </c>
      <c r="G427" s="160">
        <f>G34+G161+G236+G279+G339+G371+G381+G419</f>
        <v>682510</v>
      </c>
      <c r="H427" s="26"/>
    </row>
    <row r="428" spans="1:8" ht="13.5" thickBot="1" x14ac:dyDescent="0.35">
      <c r="A428" s="80" t="s">
        <v>35</v>
      </c>
      <c r="B428" s="102">
        <f>B145+B261+B309+B342+B378+B384</f>
        <v>43490</v>
      </c>
      <c r="C428" s="466">
        <f>C145+C261+C309+C342+C378+C384</f>
        <v>8.9</v>
      </c>
      <c r="D428" s="81"/>
      <c r="E428" s="125">
        <f>E145+E261+E309+E342+E378+E384</f>
        <v>20</v>
      </c>
      <c r="F428" s="125"/>
      <c r="G428" s="161">
        <f>G145+G261+G309+G342+G378+G384</f>
        <v>4200</v>
      </c>
    </row>
    <row r="429" spans="1:8" s="27" customFormat="1" ht="13.5" thickBot="1" x14ac:dyDescent="0.35">
      <c r="A429" s="191" t="s">
        <v>36</v>
      </c>
      <c r="B429" s="189">
        <f>B159+B213+B221+B262+B324+B347+B379+B382+B393+B408+B413+B422</f>
        <v>8410930</v>
      </c>
      <c r="C429" s="55">
        <f>C159+C213+C221+C262+C324+C347+C379+C382+C393+C408+C413+C422</f>
        <v>31184.149999999994</v>
      </c>
      <c r="D429" s="92"/>
      <c r="E429" s="92">
        <f>E159+E213+E221+E262+E324+E347+E379+E382+E393+E408+E413+E422</f>
        <v>43490</v>
      </c>
      <c r="F429" s="92"/>
      <c r="G429" s="153">
        <f>G159+G213+G221+G262+G324+G347+G379+G382+G393+G408+G413+G422</f>
        <v>686710</v>
      </c>
      <c r="H429" s="2"/>
    </row>
    <row r="432" spans="1:8" x14ac:dyDescent="0.3">
      <c r="D432" s="16"/>
      <c r="E432" s="16"/>
      <c r="F432" s="16"/>
    </row>
    <row r="433" spans="1:8" x14ac:dyDescent="0.3">
      <c r="A433" s="82"/>
    </row>
    <row r="434" spans="1:8" s="27" customFormat="1" x14ac:dyDescent="0.3">
      <c r="A434" s="3"/>
      <c r="B434" s="16"/>
      <c r="C434" s="104"/>
      <c r="D434" s="5"/>
      <c r="E434" s="4"/>
      <c r="F434" s="5"/>
      <c r="G434" s="16"/>
      <c r="H434" s="2"/>
    </row>
    <row r="458" spans="1:8" s="27" customFormat="1" x14ac:dyDescent="0.3">
      <c r="A458" s="3"/>
      <c r="B458" s="16"/>
      <c r="C458" s="104"/>
      <c r="D458" s="5"/>
      <c r="E458" s="4"/>
      <c r="F458" s="5"/>
      <c r="G458" s="16"/>
      <c r="H458" s="2"/>
    </row>
    <row r="459" spans="1:8" s="27" customFormat="1" x14ac:dyDescent="0.3">
      <c r="A459" s="3"/>
      <c r="B459" s="16"/>
      <c r="C459" s="104"/>
      <c r="D459" s="5"/>
      <c r="E459" s="4"/>
      <c r="F459" s="5"/>
      <c r="G459" s="16"/>
      <c r="H459" s="2"/>
    </row>
    <row r="460" spans="1:8" s="27" customFormat="1" x14ac:dyDescent="0.3">
      <c r="A460" s="3"/>
      <c r="B460" s="16"/>
      <c r="C460" s="104"/>
      <c r="D460" s="5"/>
      <c r="E460" s="4"/>
      <c r="F460" s="5"/>
      <c r="G460" s="16"/>
      <c r="H460" s="2"/>
    </row>
    <row r="462" spans="1:8" x14ac:dyDescent="0.3">
      <c r="C462" s="16"/>
      <c r="D462" s="16"/>
      <c r="E462" s="16"/>
      <c r="F462" s="16"/>
    </row>
    <row r="463" spans="1:8" x14ac:dyDescent="0.3">
      <c r="C463" s="16"/>
      <c r="D463" s="16"/>
      <c r="E463" s="16"/>
      <c r="F463" s="16"/>
    </row>
  </sheetData>
  <autoFilter ref="A1:A460"/>
  <mergeCells count="27">
    <mergeCell ref="A160:G160"/>
    <mergeCell ref="A418:G418"/>
    <mergeCell ref="A409:G409"/>
    <mergeCell ref="A414:G414"/>
    <mergeCell ref="A416:G416"/>
    <mergeCell ref="A383:G383"/>
    <mergeCell ref="A394:G394"/>
    <mergeCell ref="A214:G214"/>
    <mergeCell ref="A217:G217"/>
    <mergeCell ref="A215:G215"/>
    <mergeCell ref="A329:G329"/>
    <mergeCell ref="A425:G425"/>
    <mergeCell ref="A3:G3"/>
    <mergeCell ref="A4:G4"/>
    <mergeCell ref="C7:G7"/>
    <mergeCell ref="C8:D8"/>
    <mergeCell ref="E8:F8"/>
    <mergeCell ref="A331:G331"/>
    <mergeCell ref="B6:G6"/>
    <mergeCell ref="A6:A9"/>
    <mergeCell ref="A11:G11"/>
    <mergeCell ref="A222:G222"/>
    <mergeCell ref="A380:G380"/>
    <mergeCell ref="A348:G348"/>
    <mergeCell ref="A263:G263"/>
    <mergeCell ref="A325:G325"/>
    <mergeCell ref="A327:G327"/>
  </mergeCells>
  <phoneticPr fontId="1" type="noConversion"/>
  <pageMargins left="0.6692913385826772" right="0.19685039370078741" top="0.55118110236220474" bottom="0" header="0.23622047244094491" footer="0.19685039370078741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opLeftCell="A378" workbookViewId="0">
      <selection activeCell="A378" sqref="A1:XFD1048576"/>
    </sheetView>
  </sheetViews>
  <sheetFormatPr defaultColWidth="8.453125" defaultRowHeight="13" x14ac:dyDescent="0.3"/>
  <cols>
    <col min="1" max="1" width="8.453125" style="3"/>
    <col min="2" max="2" width="8.453125" style="16"/>
    <col min="3" max="3" width="8.453125" style="104"/>
    <col min="4" max="4" width="8.453125" style="5"/>
    <col min="5" max="5" width="8.453125" style="4"/>
    <col min="6" max="6" width="8.453125" style="5"/>
    <col min="7" max="7" width="8.453125" style="16"/>
    <col min="8" max="16384" width="8.4531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2020-2021</vt:lpstr>
      <vt:lpstr>Sheet1</vt:lpstr>
      <vt:lpstr>'2020-2021'!Print_Titles</vt:lpstr>
    </vt:vector>
  </TitlesOfParts>
  <Company>NUG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Nina</cp:lastModifiedBy>
  <cp:lastPrinted>2015-11-18T09:43:41Z</cp:lastPrinted>
  <dcterms:created xsi:type="dcterms:W3CDTF">2007-10-22T08:21:57Z</dcterms:created>
  <dcterms:modified xsi:type="dcterms:W3CDTF">2020-11-05T14:09:24Z</dcterms:modified>
</cp:coreProperties>
</file>