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2600" windowHeight="12135"/>
  </bookViews>
  <sheets>
    <sheet name="2019" sheetId="1" r:id="rId1"/>
    <sheet name="Sheet1" sheetId="2" r:id="rId2"/>
  </sheets>
  <definedNames>
    <definedName name="_xlnm._FilterDatabase" localSheetId="0" hidden="1">'2019'!$A$1:$A$474</definedName>
    <definedName name="_xlnm.Print_Titles" localSheetId="0">'2019'!$10:$10</definedName>
  </definedNames>
  <calcPr calcId="145621"/>
</workbook>
</file>

<file path=xl/calcChain.xml><?xml version="1.0" encoding="utf-8"?>
<calcChain xmlns="http://schemas.openxmlformats.org/spreadsheetml/2006/main">
  <c r="C315" i="1" l="1"/>
  <c r="B315" i="1"/>
  <c r="C308" i="1"/>
  <c r="B308" i="1"/>
  <c r="G269" i="1"/>
  <c r="F269" i="1"/>
  <c r="E269" i="1"/>
  <c r="D269" i="1"/>
  <c r="C293" i="1"/>
  <c r="B293" i="1"/>
  <c r="C289" i="1"/>
  <c r="B289" i="1"/>
  <c r="C287" i="1"/>
  <c r="B287" i="1"/>
  <c r="C270" i="1"/>
  <c r="B270" i="1"/>
  <c r="F253" i="1"/>
  <c r="E253" i="1"/>
  <c r="D253" i="1"/>
  <c r="C264" i="1"/>
  <c r="B264" i="1"/>
  <c r="C266" i="1"/>
  <c r="B266" i="1"/>
  <c r="C259" i="1"/>
  <c r="B259" i="1"/>
  <c r="C256" i="1"/>
  <c r="B256" i="1"/>
  <c r="G358" i="1"/>
  <c r="F358" i="1"/>
  <c r="D358" i="1"/>
  <c r="C358" i="1"/>
  <c r="C213" i="1"/>
  <c r="G12" i="1"/>
  <c r="F12" i="1"/>
  <c r="E12" i="1"/>
  <c r="D12" i="1"/>
  <c r="F400" i="1" l="1"/>
  <c r="D400" i="1"/>
  <c r="C400" i="1"/>
  <c r="F155" i="1"/>
  <c r="F441" i="1" s="1"/>
  <c r="E155" i="1"/>
  <c r="D155" i="1"/>
  <c r="D441" i="1" s="1"/>
  <c r="C155" i="1"/>
  <c r="F440" i="1" l="1"/>
  <c r="C43" i="1"/>
  <c r="B43" i="1"/>
  <c r="D328" i="1"/>
  <c r="D440" i="1" s="1"/>
  <c r="E347" i="1"/>
  <c r="C347" i="1"/>
  <c r="B347" i="1"/>
  <c r="C345" i="1"/>
  <c r="C341" i="1"/>
  <c r="E341" i="1"/>
  <c r="B341" i="1"/>
  <c r="C338" i="1"/>
  <c r="E338" i="1"/>
  <c r="B338" i="1"/>
  <c r="E336" i="1"/>
  <c r="B336" i="1"/>
  <c r="C331" i="1"/>
  <c r="G162" i="1"/>
  <c r="B162" i="1"/>
  <c r="G158" i="1"/>
  <c r="B158" i="1"/>
  <c r="C143" i="1"/>
  <c r="B143" i="1"/>
  <c r="C134" i="1"/>
  <c r="B134" i="1"/>
  <c r="C122" i="1"/>
  <c r="B122" i="1"/>
  <c r="E412" i="1"/>
  <c r="B412" i="1"/>
  <c r="E414" i="1"/>
  <c r="B414" i="1"/>
  <c r="E351" i="1"/>
  <c r="E350" i="1" s="1"/>
  <c r="B351" i="1"/>
  <c r="B350" i="1" s="1"/>
  <c r="E331" i="1"/>
  <c r="B331" i="1"/>
  <c r="E382" i="1"/>
  <c r="B382" i="1"/>
  <c r="E380" i="1"/>
  <c r="B380" i="1"/>
  <c r="C297" i="1"/>
  <c r="B297" i="1"/>
  <c r="C281" i="1"/>
  <c r="B281" i="1"/>
  <c r="C279" i="1"/>
  <c r="B279" i="1"/>
  <c r="C236" i="1"/>
  <c r="B236" i="1"/>
  <c r="C234" i="1"/>
  <c r="B234" i="1"/>
  <c r="C221" i="1"/>
  <c r="B221" i="1"/>
  <c r="G169" i="1"/>
  <c r="B169" i="1"/>
  <c r="C99" i="1"/>
  <c r="B99" i="1"/>
  <c r="C111" i="1"/>
  <c r="B111" i="1"/>
  <c r="C95" i="1"/>
  <c r="B95" i="1"/>
  <c r="E375" i="1"/>
  <c r="B375" i="1"/>
  <c r="C145" i="1"/>
  <c r="B145" i="1"/>
  <c r="C147" i="1"/>
  <c r="B147" i="1"/>
  <c r="C51" i="1"/>
  <c r="B51" i="1"/>
  <c r="C328" i="1" l="1"/>
  <c r="B53" i="1"/>
  <c r="C53" i="1"/>
  <c r="C139" i="1"/>
  <c r="B139" i="1"/>
  <c r="C150" i="1"/>
  <c r="B150" i="1"/>
  <c r="C67" i="1"/>
  <c r="B67" i="1"/>
  <c r="E202" i="1"/>
  <c r="D202" i="1"/>
  <c r="C202" i="1"/>
  <c r="G153" i="1"/>
  <c r="F153" i="1"/>
  <c r="D153" i="1"/>
  <c r="D443" i="1" s="1"/>
  <c r="C119" i="1"/>
  <c r="B119" i="1"/>
  <c r="G190" i="1"/>
  <c r="B190" i="1"/>
  <c r="G164" i="1"/>
  <c r="B164" i="1"/>
  <c r="C115" i="1"/>
  <c r="B115" i="1"/>
  <c r="C69" i="1"/>
  <c r="B69" i="1"/>
  <c r="E429" i="1"/>
  <c r="B429" i="1"/>
  <c r="E396" i="1"/>
  <c r="E395" i="1" s="1"/>
  <c r="E398" i="1" s="1"/>
  <c r="B396" i="1"/>
  <c r="B395" i="1" s="1"/>
  <c r="B398" i="1" s="1"/>
  <c r="E372" i="1"/>
  <c r="B372" i="1"/>
  <c r="E345" i="1"/>
  <c r="B345" i="1"/>
  <c r="E343" i="1"/>
  <c r="B343" i="1"/>
  <c r="E329" i="1"/>
  <c r="B329" i="1"/>
  <c r="C299" i="1"/>
  <c r="B299" i="1"/>
  <c r="G171" i="1"/>
  <c r="B171" i="1"/>
  <c r="C49" i="1"/>
  <c r="B49" i="1"/>
  <c r="E365" i="1"/>
  <c r="B365" i="1"/>
  <c r="C275" i="1"/>
  <c r="B275" i="1"/>
  <c r="C248" i="1"/>
  <c r="B248" i="1"/>
  <c r="C246" i="1"/>
  <c r="B246" i="1"/>
  <c r="C244" i="1"/>
  <c r="B244" i="1"/>
  <c r="C242" i="1"/>
  <c r="B242" i="1"/>
  <c r="C240" i="1"/>
  <c r="B240" i="1"/>
  <c r="C238" i="1"/>
  <c r="B238" i="1"/>
  <c r="C232" i="1"/>
  <c r="B232" i="1"/>
  <c r="C230" i="1"/>
  <c r="B230" i="1"/>
  <c r="C228" i="1"/>
  <c r="B228" i="1"/>
  <c r="C226" i="1"/>
  <c r="B226" i="1"/>
  <c r="C223" i="1"/>
  <c r="B223" i="1"/>
  <c r="E361" i="1"/>
  <c r="B361" i="1"/>
  <c r="E334" i="1"/>
  <c r="B334" i="1"/>
  <c r="E391" i="1"/>
  <c r="E390" i="1" s="1"/>
  <c r="B391" i="1"/>
  <c r="B390" i="1" s="1"/>
  <c r="E388" i="1"/>
  <c r="B388" i="1"/>
  <c r="E384" i="1"/>
  <c r="B384" i="1"/>
  <c r="E378" i="1"/>
  <c r="B378" i="1"/>
  <c r="E368" i="1"/>
  <c r="B368" i="1"/>
  <c r="G156" i="1"/>
  <c r="B156" i="1"/>
  <c r="B124" i="1"/>
  <c r="B81" i="1"/>
  <c r="B61" i="1"/>
  <c r="C31" i="1"/>
  <c r="B31" i="1"/>
  <c r="C25" i="1"/>
  <c r="B25" i="1"/>
  <c r="B17" i="1"/>
  <c r="C117" i="1"/>
  <c r="B117" i="1"/>
  <c r="E422" i="1"/>
  <c r="B422" i="1"/>
  <c r="E386" i="1"/>
  <c r="B386" i="1"/>
  <c r="C285" i="1"/>
  <c r="B285" i="1"/>
  <c r="C97" i="1"/>
  <c r="B97" i="1"/>
  <c r="C75" i="1"/>
  <c r="B75" i="1"/>
  <c r="E370" i="1"/>
  <c r="B370" i="1"/>
  <c r="G177" i="1"/>
  <c r="B177" i="1"/>
  <c r="C113" i="1"/>
  <c r="B113" i="1"/>
  <c r="B88" i="1"/>
  <c r="C218" i="1"/>
  <c r="B218" i="1"/>
  <c r="F303" i="1"/>
  <c r="F442" i="1" s="1"/>
  <c r="E303" i="1"/>
  <c r="D303" i="1"/>
  <c r="D442" i="1" s="1"/>
  <c r="G200" i="1"/>
  <c r="B200" i="1"/>
  <c r="B295" i="1"/>
  <c r="C295" i="1"/>
  <c r="E208" i="1"/>
  <c r="E207" i="1" s="1"/>
  <c r="B208" i="1"/>
  <c r="B207" i="1" s="1"/>
  <c r="B210" i="1" s="1"/>
  <c r="C141" i="1"/>
  <c r="B141" i="1"/>
  <c r="C311" i="1"/>
  <c r="B311" i="1"/>
  <c r="C306" i="1"/>
  <c r="C304" i="1"/>
  <c r="B306" i="1"/>
  <c r="B304" i="1"/>
  <c r="C13" i="1"/>
  <c r="B13" i="1"/>
  <c r="E363" i="1"/>
  <c r="B363" i="1"/>
  <c r="G180" i="1"/>
  <c r="B180" i="1"/>
  <c r="C47" i="1"/>
  <c r="B47" i="1"/>
  <c r="B36" i="1"/>
  <c r="G266" i="1"/>
  <c r="G253" i="1" s="1"/>
  <c r="G440" i="1" s="1"/>
  <c r="C102" i="1"/>
  <c r="B102" i="1"/>
  <c r="B213" i="1"/>
  <c r="E427" i="1"/>
  <c r="B427" i="1"/>
  <c r="G407" i="1"/>
  <c r="G405" i="1"/>
  <c r="G403" i="1"/>
  <c r="G401" i="1"/>
  <c r="E407" i="1"/>
  <c r="B407" i="1"/>
  <c r="E405" i="1"/>
  <c r="B405" i="1"/>
  <c r="E403" i="1"/>
  <c r="B403" i="1"/>
  <c r="E401" i="1"/>
  <c r="B401" i="1"/>
  <c r="G194" i="1"/>
  <c r="B194" i="1"/>
  <c r="C130" i="1"/>
  <c r="B130" i="1"/>
  <c r="G174" i="1"/>
  <c r="B174" i="1"/>
  <c r="E354" i="1"/>
  <c r="E353" i="1" s="1"/>
  <c r="B354" i="1"/>
  <c r="B353" i="1" s="1"/>
  <c r="C318" i="1"/>
  <c r="B318" i="1"/>
  <c r="G315" i="1"/>
  <c r="G303" i="1" s="1"/>
  <c r="C313" i="1"/>
  <c r="B313" i="1"/>
  <c r="C277" i="1"/>
  <c r="B277" i="1"/>
  <c r="C301" i="1"/>
  <c r="B301" i="1"/>
  <c r="C291" i="1"/>
  <c r="B291" i="1"/>
  <c r="C283" i="1"/>
  <c r="B283" i="1"/>
  <c r="C273" i="1"/>
  <c r="B273" i="1"/>
  <c r="C262" i="1"/>
  <c r="B262" i="1"/>
  <c r="C254" i="1"/>
  <c r="B254" i="1"/>
  <c r="C33" i="1"/>
  <c r="B33" i="1"/>
  <c r="B23" i="1"/>
  <c r="C23" i="1"/>
  <c r="C27" i="1"/>
  <c r="B27" i="1"/>
  <c r="E418" i="1"/>
  <c r="B418" i="1"/>
  <c r="E359" i="1"/>
  <c r="B359" i="1"/>
  <c r="G196" i="1"/>
  <c r="B196" i="1"/>
  <c r="G192" i="1"/>
  <c r="B192" i="1"/>
  <c r="G188" i="1"/>
  <c r="B188" i="1"/>
  <c r="G167" i="1"/>
  <c r="B167" i="1"/>
  <c r="C59" i="1"/>
  <c r="B59" i="1"/>
  <c r="C17" i="1"/>
  <c r="C36" i="1"/>
  <c r="C61" i="1"/>
  <c r="C81" i="1"/>
  <c r="C88" i="1"/>
  <c r="B92" i="1"/>
  <c r="C92" i="1"/>
  <c r="B104" i="1"/>
  <c r="C104" i="1"/>
  <c r="C124" i="1"/>
  <c r="B182" i="1"/>
  <c r="G182" i="1"/>
  <c r="B12" i="1" l="1"/>
  <c r="B253" i="1"/>
  <c r="C253" i="1"/>
  <c r="B269" i="1"/>
  <c r="C269" i="1"/>
  <c r="E411" i="1"/>
  <c r="E424" i="1" s="1"/>
  <c r="B411" i="1"/>
  <c r="B424" i="1" s="1"/>
  <c r="E358" i="1"/>
  <c r="G400" i="1"/>
  <c r="G409" i="1" s="1"/>
  <c r="B225" i="1"/>
  <c r="B400" i="1"/>
  <c r="B409" i="1" s="1"/>
  <c r="B377" i="1"/>
  <c r="E377" i="1"/>
  <c r="E441" i="1" s="1"/>
  <c r="B358" i="1"/>
  <c r="C212" i="1"/>
  <c r="B212" i="1"/>
  <c r="C12" i="1"/>
  <c r="B426" i="1"/>
  <c r="B431" i="1" s="1"/>
  <c r="E210" i="1"/>
  <c r="E426" i="1"/>
  <c r="E431" i="1" s="1"/>
  <c r="E400" i="1"/>
  <c r="E409" i="1" s="1"/>
  <c r="G155" i="1"/>
  <c r="G441" i="1" s="1"/>
  <c r="B155" i="1"/>
  <c r="B202" i="1" s="1"/>
  <c r="C35" i="1"/>
  <c r="C441" i="1" s="1"/>
  <c r="B35" i="1"/>
  <c r="B441" i="1" s="1"/>
  <c r="B328" i="1"/>
  <c r="B356" i="1" s="1"/>
  <c r="C225" i="1"/>
  <c r="E328" i="1"/>
  <c r="G320" i="1"/>
  <c r="B138" i="1"/>
  <c r="G393" i="1"/>
  <c r="C138" i="1"/>
  <c r="F202" i="1"/>
  <c r="F443" i="1" s="1"/>
  <c r="B303" i="1"/>
  <c r="C303" i="1"/>
  <c r="E153" i="1"/>
  <c r="B153" i="1" l="1"/>
  <c r="B393" i="1"/>
  <c r="E440" i="1"/>
  <c r="C440" i="1"/>
  <c r="E442" i="1"/>
  <c r="B440" i="1"/>
  <c r="C442" i="1"/>
  <c r="B442" i="1"/>
  <c r="G442" i="1"/>
  <c r="C251" i="1"/>
  <c r="B251" i="1"/>
  <c r="G202" i="1"/>
  <c r="G443" i="1" s="1"/>
  <c r="B320" i="1"/>
  <c r="E393" i="1"/>
  <c r="E356" i="1"/>
  <c r="C320" i="1"/>
  <c r="C153" i="1"/>
  <c r="E443" i="1" l="1"/>
  <c r="C443" i="1"/>
  <c r="B443" i="1"/>
</calcChain>
</file>

<file path=xl/sharedStrings.xml><?xml version="1.0" encoding="utf-8"?>
<sst xmlns="http://schemas.openxmlformats.org/spreadsheetml/2006/main" count="443" uniqueCount="146">
  <si>
    <t>фиданки</t>
  </si>
  <si>
    <t>семена</t>
  </si>
  <si>
    <t>І. В СЕМЕНИЩА НА ОТКРИТО ЗА ЗАЛЕСЯВАНЕ</t>
  </si>
  <si>
    <t>Бор черен</t>
  </si>
  <si>
    <t>Дугласка зелена</t>
  </si>
  <si>
    <t>Ела обикновена</t>
  </si>
  <si>
    <t>Ела сребриста</t>
  </si>
  <si>
    <t>Кедър атласки</t>
  </si>
  <si>
    <t>Кедър хималайски</t>
  </si>
  <si>
    <t>Кипарис аризонски</t>
  </si>
  <si>
    <t>Кипарис обикновен</t>
  </si>
  <si>
    <t>Смърч обикновен</t>
  </si>
  <si>
    <t>Смърч сребрист</t>
  </si>
  <si>
    <t>Туя източна</t>
  </si>
  <si>
    <t>ВСИЧКО</t>
  </si>
  <si>
    <t>Акация бяла</t>
  </si>
  <si>
    <t>Бук обикновен</t>
  </si>
  <si>
    <t>Дъб летен</t>
  </si>
  <si>
    <t>Дъб зимен</t>
  </si>
  <si>
    <t>Дъб благун</t>
  </si>
  <si>
    <t>Дъб червен</t>
  </si>
  <si>
    <t>Дъб цер</t>
  </si>
  <si>
    <t>Кестен обикновен</t>
  </si>
  <si>
    <t>Кестен конски</t>
  </si>
  <si>
    <t>Липа сребролистна</t>
  </si>
  <si>
    <t>Липа дребнолистна</t>
  </si>
  <si>
    <t>Офика</t>
  </si>
  <si>
    <t>Шестил</t>
  </si>
  <si>
    <t>Явор обикновен</t>
  </si>
  <si>
    <t>Ясен планински</t>
  </si>
  <si>
    <t>Ясен полски</t>
  </si>
  <si>
    <t>Птиче грозде</t>
  </si>
  <si>
    <t>ІІ. ВЪВ ВКОРЕНИЛИЩА НА ОТКРИТО ЗА ЗАЛЕСЯВАНЕ</t>
  </si>
  <si>
    <t>ИГЛОЛИСТНИ</t>
  </si>
  <si>
    <t>ШИРОКОЛИСТНИ</t>
  </si>
  <si>
    <t>ХРАСТИ</t>
  </si>
  <si>
    <t>О Б Щ О</t>
  </si>
  <si>
    <t>Дървовидна ружа</t>
  </si>
  <si>
    <t>Туя западна</t>
  </si>
  <si>
    <t>Арония</t>
  </si>
  <si>
    <t>Бял бор</t>
  </si>
  <si>
    <t xml:space="preserve">ГОДИШЕН ПЛАН </t>
  </si>
  <si>
    <t>Гледичия тришипна</t>
  </si>
  <si>
    <t>Череша обикновена</t>
  </si>
  <si>
    <t>Дюла японска</t>
  </si>
  <si>
    <t>ІІІ. В СЕМЕНИЩА В ОРАНЖЕРИИ И ПАРНИЦИ ЗА ЗАЛЕСЯВАНЕ</t>
  </si>
  <si>
    <t>ІV. ВЪВ ВКОРЕНИЛИЩА В ОРАНЖЕРИИ И ПАРНИЦИ ЗА ЗАЛЕСЯВАНЕ</t>
  </si>
  <si>
    <t>V. В ШКОЛИ ЗА ЗАЛЕСЯВАНЕ</t>
  </si>
  <si>
    <t>VІ. В КОНТЕЙНЕРИ ЗА ЗАЛЕСЯВАНЕ</t>
  </si>
  <si>
    <t>Ела кавказка</t>
  </si>
  <si>
    <t>ІХ. В СЕМЕНИЩА В ОРАНЖЕРИИ И ПАРНИЦИ ЗА ДЕКОРАТИВНИ ЦЕЛИ</t>
  </si>
  <si>
    <t>Х. ВЪВ ВКОРЕНИЛИЩА В ОРАНЖЕРИИ И ПАРНИЦИ ЗА ДЕКОРАТИВНИ ЦЕЛИ</t>
  </si>
  <si>
    <t>Дъб вардимски</t>
  </si>
  <si>
    <t>P. І 45/51</t>
  </si>
  <si>
    <t>P. І 214</t>
  </si>
  <si>
    <t>Пираканта</t>
  </si>
  <si>
    <t>Приложение № 4</t>
  </si>
  <si>
    <t>към чл. 15, ал. 1</t>
  </si>
  <si>
    <t xml:space="preserve">  Българско наименование на вида (култивар, сорт и др.)</t>
  </si>
  <si>
    <t>необходими репродуктивни материали</t>
  </si>
  <si>
    <t>Ново производство на фиданки</t>
  </si>
  <si>
    <t>код на района на произход</t>
  </si>
  <si>
    <t>кг</t>
  </si>
  <si>
    <t>бр.</t>
  </si>
  <si>
    <t>резници и други части от растения</t>
  </si>
  <si>
    <t>(бр.)</t>
  </si>
  <si>
    <t xml:space="preserve">всичко фиданки </t>
  </si>
  <si>
    <t>VІІ. В СЕМЕНИЩА НА ОТКРИТО ЗА ДЕКОРАТИВНИ ЦЕЛИ</t>
  </si>
  <si>
    <t>VІІІ. ВЪВ ВКОРЕНИЛИЩА НА ОТКРИТО ЗА ДЕКОРАТИВНИ ЦЕЛИ</t>
  </si>
  <si>
    <t>ХІ. В КОНТЕЙНЕРИ ЗА ДЕКОРАТИВНИ ЦЕЛИ</t>
  </si>
  <si>
    <t>ХІІ. В ШКОЛИ ЗА  ДЕКОРАТИВНИ ЦЕЛИ</t>
  </si>
  <si>
    <t>ХІІІ. В ШКОЛИ ЗА ОБЛАГОРОДЯВАНЕ ЗА ДЕКОРАТИВНИ ЦЕЛИ</t>
  </si>
  <si>
    <t>ХІV. В ШКОЛИ ЗА ОБЛАГОРОДЯВАНЕ ЗА ОВОЩАРСТВОТО</t>
  </si>
  <si>
    <t>ХV. В ШКОЛИ ЗА КОЛЕДНИ ЕЛХИ</t>
  </si>
  <si>
    <t>ХVІ. В КОНТЕЙНЕРИ ЗА КОЛЕДНИ ЕЛХИ</t>
  </si>
  <si>
    <t>ХVІІ. ОБЛАГОРОДЯВАНЕ НА ФИДАНКИ ЗА ЗАЛЕСЯВАНЕ</t>
  </si>
  <si>
    <t>ХVІІІ. ОБЛАГОРОДЯВАНЕ НА ФИДАНКИ ЗА ДЕКОРАТИВНИ ЦЕЛИ</t>
  </si>
  <si>
    <t>СЗДП - Враца</t>
  </si>
  <si>
    <t>P. Agathe F</t>
  </si>
  <si>
    <t xml:space="preserve"> P. ВL</t>
  </si>
  <si>
    <t>P. Pannonia</t>
  </si>
  <si>
    <t>СЦДП - Габрово</t>
  </si>
  <si>
    <t>Бреза обикновена</t>
  </si>
  <si>
    <t>P. R-16</t>
  </si>
  <si>
    <t xml:space="preserve">ХІХ. ОБЛАГОРОДЯВАНЕ НА ФИДАНКИ ЗА ОВОЩАРСТВОТО                                                                           </t>
  </si>
  <si>
    <t>ЮЗДП - Благоевград</t>
  </si>
  <si>
    <t>Липа едролистна</t>
  </si>
  <si>
    <t>Люляк обикновен</t>
  </si>
  <si>
    <t>СИДП - Шумен</t>
  </si>
  <si>
    <t>ЮЦДП - Смолян</t>
  </si>
  <si>
    <t>ЮИДП - Сливен</t>
  </si>
  <si>
    <t>Космат дъб</t>
  </si>
  <si>
    <t>Топола черна</t>
  </si>
  <si>
    <t>РЕКАПИТУЛАЦИЯ</t>
  </si>
  <si>
    <t>Тополи</t>
  </si>
  <si>
    <t>P. bachelieri</t>
  </si>
  <si>
    <t>Лавровишна</t>
  </si>
  <si>
    <t>Платан източен</t>
  </si>
  <si>
    <t>Явор ясенолистен</t>
  </si>
  <si>
    <t>Китайски мехурник</t>
  </si>
  <si>
    <t>Ружа дървовидна</t>
  </si>
  <si>
    <t>Смърч  обикновен</t>
  </si>
  <si>
    <t>P. vernirubens</t>
  </si>
  <si>
    <t>Лешник ран трапезундски</t>
  </si>
  <si>
    <t>Лешник тонда джентиле</t>
  </si>
  <si>
    <t>Лешник бадемовиден</t>
  </si>
  <si>
    <t>Лешник римски</t>
  </si>
  <si>
    <t>P. NNDV</t>
  </si>
  <si>
    <t>P. I 55/65</t>
  </si>
  <si>
    <t>Котонеастър</t>
  </si>
  <si>
    <t>Лъжекипарис</t>
  </si>
  <si>
    <t>Киселица</t>
  </si>
  <si>
    <t>Круша дива</t>
  </si>
  <si>
    <t>Пауловня</t>
  </si>
  <si>
    <t>Дрян обикновен</t>
  </si>
  <si>
    <t>Върба бяла</t>
  </si>
  <si>
    <t>Скоруша</t>
  </si>
  <si>
    <t>Махония</t>
  </si>
  <si>
    <t>Хвойна дървовидна</t>
  </si>
  <si>
    <t xml:space="preserve">Бъз черен </t>
  </si>
  <si>
    <t>Дъб космат</t>
  </si>
  <si>
    <t>Елша черна</t>
  </si>
  <si>
    <t>Джанка</t>
  </si>
  <si>
    <t xml:space="preserve">P.  Triplo (І-37/61) </t>
  </si>
  <si>
    <t>Ела испанска</t>
  </si>
  <si>
    <t>Смърч  сребрист</t>
  </si>
  <si>
    <t>Орех обикновен</t>
  </si>
  <si>
    <t>P. МС</t>
  </si>
  <si>
    <t>Златен дъжд</t>
  </si>
  <si>
    <t>Люляк</t>
  </si>
  <si>
    <t xml:space="preserve">за производство и облагородяване на фиданки през вегетативната 2019/2020 г. - обобщен за ДП по чл. 163 от ЗГ </t>
  </si>
  <si>
    <t>Див рожков</t>
  </si>
  <si>
    <t>Смърч сръбски</t>
  </si>
  <si>
    <t>Махалебка</t>
  </si>
  <si>
    <t>P. Guardi</t>
  </si>
  <si>
    <t>Клек</t>
  </si>
  <si>
    <t>Елша бяла</t>
  </si>
  <si>
    <t>0.3</t>
  </si>
  <si>
    <t>Череша дива</t>
  </si>
  <si>
    <t>Ябълка</t>
  </si>
  <si>
    <t>P. A 194</t>
  </si>
  <si>
    <t>Върба миризлива</t>
  </si>
  <si>
    <t>Туя златиста</t>
  </si>
  <si>
    <t>Магнолия вечнозелена</t>
  </si>
  <si>
    <t>Магнолия опадваща</t>
  </si>
  <si>
    <t>Платан западен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</si>
</sst>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#,##0.0"/>
    <numFmt numFmtId="167" formatCode="#,##0.000"/>
  </numFmts>
  <fonts count="9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/>
    <xf numFmtId="1" fontId="2" fillId="0" borderId="0" xfId="0" applyNumberFormat="1" applyFont="1" applyFill="1"/>
    <xf numFmtId="4" fontId="2" fillId="0" borderId="0" xfId="0" applyNumberFormat="1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/>
    </xf>
    <xf numFmtId="1" fontId="2" fillId="0" borderId="5" xfId="0" applyNumberFormat="1" applyFont="1" applyFill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1" fontId="2" fillId="0" borderId="6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0" fontId="2" fillId="0" borderId="5" xfId="0" applyFont="1" applyFill="1" applyBorder="1"/>
    <xf numFmtId="4" fontId="2" fillId="0" borderId="1" xfId="0" applyNumberFormat="1" applyFont="1" applyFill="1" applyBorder="1" applyAlignment="1">
      <alignment horizontal="right"/>
    </xf>
    <xf numFmtId="0" fontId="2" fillId="0" borderId="6" xfId="0" applyFont="1" applyFill="1" applyBorder="1"/>
    <xf numFmtId="1" fontId="2" fillId="0" borderId="7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4" fillId="0" borderId="9" xfId="0" applyFont="1" applyFill="1" applyBorder="1" applyAlignment="1"/>
    <xf numFmtId="0" fontId="2" fillId="0" borderId="10" xfId="0" applyFont="1" applyFill="1" applyBorder="1" applyAlignment="1"/>
    <xf numFmtId="164" fontId="2" fillId="0" borderId="0" xfId="0" applyNumberFormat="1" applyFont="1" applyFill="1"/>
    <xf numFmtId="0" fontId="2" fillId="0" borderId="0" xfId="0" applyFont="1" applyFill="1" applyBorder="1"/>
    <xf numFmtId="0" fontId="4" fillId="0" borderId="11" xfId="0" applyFont="1" applyFill="1" applyBorder="1" applyAlignment="1"/>
    <xf numFmtId="4" fontId="4" fillId="0" borderId="5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4" fontId="4" fillId="0" borderId="6" xfId="0" applyNumberFormat="1" applyFont="1" applyFill="1" applyBorder="1" applyAlignment="1">
      <alignment horizontal="right"/>
    </xf>
    <xf numFmtId="0" fontId="2" fillId="0" borderId="14" xfId="0" applyFont="1" applyFill="1" applyBorder="1" applyAlignment="1">
      <alignment horizontal="left"/>
    </xf>
    <xf numFmtId="0" fontId="4" fillId="0" borderId="13" xfId="0" applyFont="1" applyFill="1" applyBorder="1" applyAlignment="1"/>
    <xf numFmtId="0" fontId="2" fillId="0" borderId="12" xfId="0" applyFont="1" applyFill="1" applyBorder="1" applyAlignment="1"/>
    <xf numFmtId="0" fontId="2" fillId="0" borderId="15" xfId="0" applyFont="1" applyFill="1" applyBorder="1" applyAlignment="1"/>
    <xf numFmtId="0" fontId="2" fillId="0" borderId="15" xfId="0" applyFont="1" applyFill="1" applyBorder="1" applyAlignment="1">
      <alignment horizontal="left"/>
    </xf>
    <xf numFmtId="0" fontId="2" fillId="0" borderId="14" xfId="0" applyFont="1" applyFill="1" applyBorder="1" applyAlignment="1"/>
    <xf numFmtId="0" fontId="4" fillId="0" borderId="16" xfId="0" applyFont="1" applyFill="1" applyBorder="1" applyAlignment="1"/>
    <xf numFmtId="4" fontId="4" fillId="0" borderId="17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8" xfId="0" applyFont="1" applyFill="1" applyBorder="1" applyAlignment="1"/>
    <xf numFmtId="1" fontId="4" fillId="0" borderId="5" xfId="0" applyNumberFormat="1" applyFon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left"/>
    </xf>
    <xf numFmtId="1" fontId="4" fillId="0" borderId="17" xfId="0" applyNumberFormat="1" applyFont="1" applyFill="1" applyBorder="1" applyAlignment="1">
      <alignment horizontal="right"/>
    </xf>
    <xf numFmtId="0" fontId="4" fillId="0" borderId="16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20" xfId="0" applyFont="1" applyFill="1" applyBorder="1" applyAlignment="1"/>
    <xf numFmtId="1" fontId="4" fillId="0" borderId="21" xfId="0" applyNumberFormat="1" applyFont="1" applyFill="1" applyBorder="1" applyAlignment="1">
      <alignment horizontal="right"/>
    </xf>
    <xf numFmtId="4" fontId="4" fillId="0" borderId="21" xfId="0" applyNumberFormat="1" applyFont="1" applyFill="1" applyBorder="1" applyAlignment="1">
      <alignment horizontal="right"/>
    </xf>
    <xf numFmtId="0" fontId="4" fillId="0" borderId="22" xfId="0" applyFont="1" applyFill="1" applyBorder="1" applyAlignment="1"/>
    <xf numFmtId="4" fontId="4" fillId="0" borderId="5" xfId="0" applyNumberFormat="1" applyFont="1" applyFill="1" applyBorder="1"/>
    <xf numFmtId="1" fontId="4" fillId="0" borderId="5" xfId="0" applyNumberFormat="1" applyFont="1" applyFill="1" applyBorder="1"/>
    <xf numFmtId="0" fontId="4" fillId="0" borderId="20" xfId="0" applyFont="1" applyFill="1" applyBorder="1" applyAlignment="1">
      <alignment horizontal="left"/>
    </xf>
    <xf numFmtId="1" fontId="4" fillId="0" borderId="21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/>
    </xf>
    <xf numFmtId="4" fontId="2" fillId="0" borderId="21" xfId="0" applyNumberFormat="1" applyFont="1" applyFill="1" applyBorder="1" applyAlignment="1">
      <alignment horizontal="center"/>
    </xf>
    <xf numFmtId="4" fontId="2" fillId="0" borderId="5" xfId="0" applyNumberFormat="1" applyFont="1" applyFill="1" applyBorder="1"/>
    <xf numFmtId="4" fontId="4" fillId="0" borderId="6" xfId="0" applyNumberFormat="1" applyFont="1" applyFill="1" applyBorder="1"/>
    <xf numFmtId="1" fontId="4" fillId="0" borderId="6" xfId="0" applyNumberFormat="1" applyFont="1" applyFill="1" applyBorder="1"/>
    <xf numFmtId="4" fontId="2" fillId="0" borderId="6" xfId="0" applyNumberFormat="1" applyFont="1" applyFill="1" applyBorder="1"/>
    <xf numFmtId="4" fontId="4" fillId="0" borderId="17" xfId="0" applyNumberFormat="1" applyFont="1" applyFill="1" applyBorder="1"/>
    <xf numFmtId="1" fontId="4" fillId="0" borderId="17" xfId="0" applyNumberFormat="1" applyFont="1" applyFill="1" applyBorder="1"/>
    <xf numFmtId="4" fontId="4" fillId="0" borderId="5" xfId="0" applyNumberFormat="1" applyFont="1" applyFill="1" applyBorder="1" applyAlignment="1"/>
    <xf numFmtId="1" fontId="4" fillId="0" borderId="5" xfId="0" applyNumberFormat="1" applyFont="1" applyFill="1" applyBorder="1" applyAlignment="1"/>
    <xf numFmtId="4" fontId="2" fillId="0" borderId="5" xfId="0" applyNumberFormat="1" applyFont="1" applyFill="1" applyBorder="1" applyAlignment="1"/>
    <xf numFmtId="0" fontId="2" fillId="0" borderId="16" xfId="0" applyFont="1" applyFill="1" applyBorder="1" applyAlignment="1"/>
    <xf numFmtId="1" fontId="2" fillId="0" borderId="0" xfId="0" applyNumberFormat="1" applyFont="1" applyFill="1" applyBorder="1"/>
    <xf numFmtId="4" fontId="2" fillId="0" borderId="0" xfId="0" applyNumberFormat="1" applyFont="1" applyFill="1" applyBorder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4" fontId="2" fillId="0" borderId="2" xfId="0" applyNumberFormat="1" applyFont="1" applyFill="1" applyBorder="1" applyAlignment="1">
      <alignment horizontal="right"/>
    </xf>
    <xf numFmtId="0" fontId="4" fillId="0" borderId="19" xfId="0" applyFont="1" applyFill="1" applyBorder="1" applyAlignment="1"/>
    <xf numFmtId="4" fontId="2" fillId="0" borderId="4" xfId="0" applyNumberFormat="1" applyFont="1" applyFill="1" applyBorder="1" applyAlignment="1">
      <alignment horizontal="right"/>
    </xf>
    <xf numFmtId="0" fontId="5" fillId="0" borderId="0" xfId="0" applyFont="1" applyFill="1" applyAlignment="1"/>
    <xf numFmtId="3" fontId="3" fillId="0" borderId="25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 vertical="top"/>
    </xf>
    <xf numFmtId="3" fontId="3" fillId="0" borderId="27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/>
    </xf>
    <xf numFmtId="3" fontId="4" fillId="0" borderId="22" xfId="0" applyNumberFormat="1" applyFont="1" applyFill="1" applyBorder="1" applyAlignment="1">
      <alignment horizontal="right"/>
    </xf>
    <xf numFmtId="3" fontId="2" fillId="0" borderId="29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3" fontId="4" fillId="0" borderId="27" xfId="0" applyNumberFormat="1" applyFont="1" applyFill="1" applyBorder="1" applyAlignment="1">
      <alignment horizontal="right"/>
    </xf>
    <xf numFmtId="3" fontId="4" fillId="0" borderId="21" xfId="0" applyNumberFormat="1" applyFont="1" applyFill="1" applyBorder="1" applyAlignment="1">
      <alignment horizontal="right"/>
    </xf>
    <xf numFmtId="3" fontId="4" fillId="0" borderId="28" xfId="0" applyNumberFormat="1" applyFont="1" applyFill="1" applyBorder="1"/>
    <xf numFmtId="3" fontId="4" fillId="0" borderId="21" xfId="0" applyNumberFormat="1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4" fillId="0" borderId="22" xfId="0" applyNumberFormat="1" applyFont="1" applyFill="1" applyBorder="1"/>
    <xf numFmtId="3" fontId="4" fillId="0" borderId="18" xfId="0" applyNumberFormat="1" applyFont="1" applyFill="1" applyBorder="1"/>
    <xf numFmtId="3" fontId="4" fillId="0" borderId="28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3" fontId="2" fillId="0" borderId="30" xfId="0" applyNumberFormat="1" applyFont="1" applyFill="1" applyBorder="1" applyAlignment="1">
      <alignment horizontal="right"/>
    </xf>
    <xf numFmtId="3" fontId="2" fillId="0" borderId="31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>
      <alignment horizontal="right"/>
    </xf>
    <xf numFmtId="165" fontId="2" fillId="0" borderId="0" xfId="0" applyNumberFormat="1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right"/>
    </xf>
    <xf numFmtId="165" fontId="2" fillId="0" borderId="8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4" fillId="0" borderId="17" xfId="0" applyNumberFormat="1" applyFont="1" applyFill="1" applyBorder="1" applyAlignment="1">
      <alignment horizontal="right"/>
    </xf>
    <xf numFmtId="165" fontId="4" fillId="0" borderId="21" xfId="0" applyNumberFormat="1" applyFont="1" applyFill="1" applyBorder="1" applyAlignment="1">
      <alignment horizontal="right"/>
    </xf>
    <xf numFmtId="165" fontId="4" fillId="0" borderId="5" xfId="0" applyNumberFormat="1" applyFont="1" applyFill="1" applyBorder="1"/>
    <xf numFmtId="165" fontId="4" fillId="0" borderId="21" xfId="0" applyNumberFormat="1" applyFont="1" applyFill="1" applyBorder="1" applyAlignment="1">
      <alignment horizontal="center"/>
    </xf>
    <xf numFmtId="165" fontId="2" fillId="0" borderId="21" xfId="0" applyNumberFormat="1" applyFont="1" applyFill="1" applyBorder="1" applyAlignment="1">
      <alignment horizontal="center"/>
    </xf>
    <xf numFmtId="165" fontId="4" fillId="0" borderId="6" xfId="0" applyNumberFormat="1" applyFont="1" applyFill="1" applyBorder="1"/>
    <xf numFmtId="165" fontId="4" fillId="0" borderId="17" xfId="0" applyNumberFormat="1" applyFont="1" applyFill="1" applyBorder="1"/>
    <xf numFmtId="165" fontId="4" fillId="0" borderId="5" xfId="0" applyNumberFormat="1" applyFont="1" applyFill="1" applyBorder="1" applyAlignment="1"/>
    <xf numFmtId="165" fontId="2" fillId="0" borderId="0" xfId="0" applyNumberFormat="1" applyFont="1" applyFill="1" applyBorder="1"/>
    <xf numFmtId="0" fontId="2" fillId="0" borderId="11" xfId="0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3" fontId="2" fillId="0" borderId="33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0" fontId="2" fillId="0" borderId="11" xfId="0" applyFont="1" applyFill="1" applyBorder="1" applyAlignment="1"/>
    <xf numFmtId="3" fontId="4" fillId="0" borderId="13" xfId="0" applyNumberFormat="1" applyFont="1" applyFill="1" applyBorder="1"/>
    <xf numFmtId="3" fontId="4" fillId="0" borderId="34" xfId="0" applyNumberFormat="1" applyFont="1" applyFill="1" applyBorder="1"/>
    <xf numFmtId="3" fontId="4" fillId="0" borderId="5" xfId="0" applyNumberFormat="1" applyFont="1" applyFill="1" applyBorder="1"/>
    <xf numFmtId="1" fontId="4" fillId="0" borderId="34" xfId="0" applyNumberFormat="1" applyFont="1" applyFill="1" applyBorder="1"/>
    <xf numFmtId="4" fontId="4" fillId="0" borderId="35" xfId="0" applyNumberFormat="1" applyFont="1" applyFill="1" applyBorder="1"/>
    <xf numFmtId="3" fontId="4" fillId="0" borderId="17" xfId="0" applyNumberFormat="1" applyFont="1" applyFill="1" applyBorder="1"/>
    <xf numFmtId="3" fontId="4" fillId="0" borderId="36" xfId="0" applyNumberFormat="1" applyFont="1" applyFill="1" applyBorder="1" applyAlignment="1">
      <alignment horizontal="right"/>
    </xf>
    <xf numFmtId="3" fontId="2" fillId="0" borderId="37" xfId="0" applyNumberFormat="1" applyFont="1" applyFill="1" applyBorder="1" applyAlignment="1">
      <alignment horizontal="right"/>
    </xf>
    <xf numFmtId="165" fontId="2" fillId="0" borderId="7" xfId="0" applyNumberFormat="1" applyFont="1" applyFill="1" applyBorder="1" applyAlignment="1">
      <alignment horizontal="right"/>
    </xf>
    <xf numFmtId="3" fontId="4" fillId="0" borderId="34" xfId="0" applyNumberFormat="1" applyFont="1" applyFill="1" applyBorder="1" applyAlignment="1">
      <alignment horizontal="right"/>
    </xf>
    <xf numFmtId="4" fontId="4" fillId="0" borderId="38" xfId="0" applyNumberFormat="1" applyFont="1" applyFill="1" applyBorder="1" applyAlignment="1">
      <alignment horizontal="right"/>
    </xf>
    <xf numFmtId="3" fontId="2" fillId="0" borderId="39" xfId="0" applyNumberFormat="1" applyFont="1" applyFill="1" applyBorder="1" applyAlignment="1">
      <alignment horizontal="right"/>
    </xf>
    <xf numFmtId="3" fontId="4" fillId="0" borderId="11" xfId="0" applyNumberFormat="1" applyFont="1" applyFill="1" applyBorder="1" applyAlignment="1">
      <alignment horizontal="right"/>
    </xf>
    <xf numFmtId="3" fontId="2" fillId="0" borderId="40" xfId="0" applyNumberFormat="1" applyFont="1" applyFill="1" applyBorder="1" applyAlignment="1">
      <alignment horizontal="right"/>
    </xf>
    <xf numFmtId="3" fontId="2" fillId="0" borderId="41" xfId="0" applyNumberFormat="1" applyFont="1" applyFill="1" applyBorder="1" applyAlignment="1">
      <alignment horizontal="right"/>
    </xf>
    <xf numFmtId="3" fontId="3" fillId="0" borderId="42" xfId="0" applyNumberFormat="1" applyFont="1" applyFill="1" applyBorder="1" applyAlignment="1">
      <alignment horizontal="center" wrapText="1"/>
    </xf>
    <xf numFmtId="3" fontId="3" fillId="0" borderId="43" xfId="0" applyNumberFormat="1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center"/>
    </xf>
    <xf numFmtId="3" fontId="4" fillId="0" borderId="45" xfId="0" applyNumberFormat="1" applyFont="1" applyFill="1" applyBorder="1" applyAlignment="1">
      <alignment horizontal="right"/>
    </xf>
    <xf numFmtId="3" fontId="2" fillId="0" borderId="36" xfId="0" applyNumberFormat="1" applyFont="1" applyFill="1" applyBorder="1"/>
    <xf numFmtId="3" fontId="2" fillId="0" borderId="45" xfId="0" applyNumberFormat="1" applyFont="1" applyFill="1" applyBorder="1"/>
    <xf numFmtId="3" fontId="2" fillId="0" borderId="36" xfId="0" applyNumberFormat="1" applyFont="1" applyFill="1" applyBorder="1" applyAlignment="1">
      <alignment horizontal="right"/>
    </xf>
    <xf numFmtId="3" fontId="2" fillId="0" borderId="45" xfId="0" applyNumberFormat="1" applyFont="1" applyFill="1" applyBorder="1" applyAlignment="1">
      <alignment horizontal="right"/>
    </xf>
    <xf numFmtId="3" fontId="2" fillId="0" borderId="42" xfId="0" applyNumberFormat="1" applyFont="1" applyFill="1" applyBorder="1" applyAlignment="1">
      <alignment horizontal="right"/>
    </xf>
    <xf numFmtId="3" fontId="2" fillId="0" borderId="46" xfId="0" applyNumberFormat="1" applyFont="1" applyFill="1" applyBorder="1" applyAlignment="1">
      <alignment horizontal="right"/>
    </xf>
    <xf numFmtId="3" fontId="4" fillId="0" borderId="47" xfId="0" applyNumberFormat="1" applyFont="1" applyFill="1" applyBorder="1" applyAlignment="1">
      <alignment horizontal="right"/>
    </xf>
    <xf numFmtId="3" fontId="4" fillId="0" borderId="42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right"/>
    </xf>
    <xf numFmtId="3" fontId="2" fillId="0" borderId="49" xfId="0" applyNumberFormat="1" applyFont="1" applyFill="1" applyBorder="1" applyAlignment="1">
      <alignment horizontal="right"/>
    </xf>
    <xf numFmtId="3" fontId="4" fillId="0" borderId="48" xfId="0" applyNumberFormat="1" applyFont="1" applyFill="1" applyBorder="1" applyAlignment="1">
      <alignment horizontal="center"/>
    </xf>
    <xf numFmtId="3" fontId="2" fillId="0" borderId="48" xfId="0" applyNumberFormat="1" applyFont="1" applyFill="1" applyBorder="1" applyAlignment="1">
      <alignment horizontal="center"/>
    </xf>
    <xf numFmtId="3" fontId="4" fillId="0" borderId="47" xfId="0" applyNumberFormat="1" applyFont="1" applyFill="1" applyBorder="1"/>
    <xf numFmtId="3" fontId="2" fillId="0" borderId="36" xfId="0" applyNumberFormat="1" applyFont="1" applyFill="1" applyBorder="1" applyAlignment="1"/>
    <xf numFmtId="3" fontId="2" fillId="0" borderId="50" xfId="0" applyNumberFormat="1" applyFont="1" applyFill="1" applyBorder="1"/>
    <xf numFmtId="3" fontId="2" fillId="0" borderId="43" xfId="0" applyNumberFormat="1" applyFont="1" applyFill="1" applyBorder="1" applyAlignment="1">
      <alignment horizontal="right"/>
    </xf>
    <xf numFmtId="3" fontId="2" fillId="0" borderId="44" xfId="0" applyNumberFormat="1" applyFont="1" applyFill="1" applyBorder="1" applyAlignment="1">
      <alignment horizontal="right"/>
    </xf>
    <xf numFmtId="2" fontId="2" fillId="0" borderId="14" xfId="0" applyNumberFormat="1" applyFont="1" applyFill="1" applyBorder="1" applyAlignment="1">
      <alignment horizontal="left"/>
    </xf>
    <xf numFmtId="0" fontId="2" fillId="0" borderId="32" xfId="0" applyFont="1" applyFill="1" applyBorder="1" applyAlignment="1"/>
    <xf numFmtId="0" fontId="4" fillId="0" borderId="51" xfId="0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3" fontId="2" fillId="0" borderId="52" xfId="0" applyNumberFormat="1" applyFont="1" applyFill="1" applyBorder="1" applyAlignment="1">
      <alignment horizontal="right"/>
    </xf>
    <xf numFmtId="165" fontId="2" fillId="0" borderId="53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right"/>
    </xf>
    <xf numFmtId="1" fontId="2" fillId="0" borderId="53" xfId="0" applyNumberFormat="1" applyFont="1" applyFill="1" applyBorder="1" applyAlignment="1">
      <alignment horizontal="right"/>
    </xf>
    <xf numFmtId="3" fontId="2" fillId="0" borderId="54" xfId="0" applyNumberFormat="1" applyFont="1" applyFill="1" applyBorder="1" applyAlignment="1">
      <alignment horizontal="right"/>
    </xf>
    <xf numFmtId="0" fontId="2" fillId="0" borderId="7" xfId="0" applyFont="1" applyFill="1" applyBorder="1"/>
    <xf numFmtId="3" fontId="2" fillId="0" borderId="46" xfId="0" applyNumberFormat="1" applyFont="1" applyFill="1" applyBorder="1"/>
    <xf numFmtId="3" fontId="2" fillId="0" borderId="49" xfId="0" applyNumberFormat="1" applyFont="1" applyFill="1" applyBorder="1"/>
    <xf numFmtId="0" fontId="2" fillId="0" borderId="53" xfId="0" applyFont="1" applyFill="1" applyBorder="1"/>
    <xf numFmtId="3" fontId="2" fillId="0" borderId="54" xfId="0" applyNumberFormat="1" applyFont="1" applyFill="1" applyBorder="1"/>
    <xf numFmtId="3" fontId="2" fillId="0" borderId="27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2" fontId="2" fillId="0" borderId="53" xfId="0" applyNumberFormat="1" applyFont="1" applyFill="1" applyBorder="1" applyAlignment="1">
      <alignment horizontal="right"/>
    </xf>
    <xf numFmtId="2" fontId="2" fillId="0" borderId="54" xfId="0" applyNumberFormat="1" applyFont="1" applyFill="1" applyBorder="1" applyAlignment="1">
      <alignment horizontal="right"/>
    </xf>
    <xf numFmtId="165" fontId="2" fillId="0" borderId="55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4" fontId="2" fillId="0" borderId="55" xfId="0" applyNumberFormat="1" applyFont="1" applyFill="1" applyBorder="1" applyAlignment="1">
      <alignment horizontal="right"/>
    </xf>
    <xf numFmtId="1" fontId="2" fillId="0" borderId="55" xfId="0" applyNumberFormat="1" applyFont="1" applyFill="1" applyBorder="1" applyAlignment="1">
      <alignment horizontal="right"/>
    </xf>
    <xf numFmtId="3" fontId="2" fillId="0" borderId="56" xfId="0" applyNumberFormat="1" applyFont="1" applyFill="1" applyBorder="1" applyAlignment="1">
      <alignment horizontal="right"/>
    </xf>
    <xf numFmtId="3" fontId="2" fillId="0" borderId="52" xfId="0" applyNumberFormat="1" applyFont="1" applyFill="1" applyBorder="1"/>
    <xf numFmtId="165" fontId="2" fillId="0" borderId="53" xfId="0" applyNumberFormat="1" applyFont="1" applyFill="1" applyBorder="1"/>
    <xf numFmtId="3" fontId="4" fillId="0" borderId="20" xfId="0" applyNumberFormat="1" applyFont="1" applyFill="1" applyBorder="1" applyAlignment="1">
      <alignment horizontal="right"/>
    </xf>
    <xf numFmtId="3" fontId="2" fillId="0" borderId="16" xfId="0" applyNumberFormat="1" applyFont="1" applyFill="1" applyBorder="1" applyAlignment="1">
      <alignment horizontal="right"/>
    </xf>
    <xf numFmtId="0" fontId="4" fillId="0" borderId="51" xfId="0" applyFont="1" applyFill="1" applyBorder="1" applyAlignment="1"/>
    <xf numFmtId="3" fontId="2" fillId="0" borderId="14" xfId="0" applyNumberFormat="1" applyFont="1" applyFill="1" applyBorder="1" applyAlignment="1">
      <alignment horizontal="right"/>
    </xf>
    <xf numFmtId="3" fontId="4" fillId="0" borderId="36" xfId="0" applyNumberFormat="1" applyFont="1" applyFill="1" applyBorder="1"/>
    <xf numFmtId="3" fontId="2" fillId="0" borderId="37" xfId="0" applyNumberFormat="1" applyFont="1" applyFill="1" applyBorder="1"/>
    <xf numFmtId="165" fontId="2" fillId="0" borderId="7" xfId="0" applyNumberFormat="1" applyFont="1" applyFill="1" applyBorder="1"/>
    <xf numFmtId="4" fontId="2" fillId="0" borderId="1" xfId="0" applyNumberFormat="1" applyFont="1" applyFill="1" applyBorder="1"/>
    <xf numFmtId="1" fontId="2" fillId="0" borderId="1" xfId="0" applyNumberFormat="1" applyFont="1" applyFill="1" applyBorder="1"/>
    <xf numFmtId="3" fontId="2" fillId="0" borderId="42" xfId="0" applyNumberFormat="1" applyFont="1" applyFill="1" applyBorder="1"/>
    <xf numFmtId="4" fontId="2" fillId="0" borderId="53" xfId="0" applyNumberFormat="1" applyFont="1" applyFill="1" applyBorder="1"/>
    <xf numFmtId="1" fontId="2" fillId="0" borderId="53" xfId="0" applyNumberFormat="1" applyFont="1" applyFill="1" applyBorder="1"/>
    <xf numFmtId="1" fontId="2" fillId="0" borderId="5" xfId="0" applyNumberFormat="1" applyFont="1" applyFill="1" applyBorder="1"/>
    <xf numFmtId="3" fontId="4" fillId="0" borderId="42" xfId="0" applyNumberFormat="1" applyFont="1" applyFill="1" applyBorder="1"/>
    <xf numFmtId="4" fontId="2" fillId="0" borderId="7" xfId="0" applyNumberFormat="1" applyFont="1" applyFill="1" applyBorder="1"/>
    <xf numFmtId="1" fontId="2" fillId="0" borderId="7" xfId="0" applyNumberFormat="1" applyFont="1" applyFill="1" applyBorder="1"/>
    <xf numFmtId="4" fontId="2" fillId="0" borderId="6" xfId="0" applyNumberFormat="1" applyFont="1" applyFill="1" applyBorder="1" applyAlignment="1">
      <alignment horizontal="center"/>
    </xf>
    <xf numFmtId="3" fontId="2" fillId="0" borderId="45" xfId="0" applyNumberFormat="1" applyFont="1" applyFill="1" applyBorder="1" applyAlignment="1">
      <alignment horizontal="center"/>
    </xf>
    <xf numFmtId="1" fontId="2" fillId="0" borderId="57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center"/>
    </xf>
    <xf numFmtId="3" fontId="2" fillId="0" borderId="54" xfId="0" applyNumberFormat="1" applyFont="1" applyFill="1" applyBorder="1" applyAlignment="1">
      <alignment horizontal="center"/>
    </xf>
    <xf numFmtId="4" fontId="2" fillId="0" borderId="55" xfId="0" applyNumberFormat="1" applyFont="1" applyFill="1" applyBorder="1"/>
    <xf numFmtId="3" fontId="2" fillId="0" borderId="56" xfId="0" applyNumberFormat="1" applyFont="1" applyFill="1" applyBorder="1"/>
    <xf numFmtId="3" fontId="2" fillId="0" borderId="29" xfId="0" applyNumberFormat="1" applyFont="1" applyFill="1" applyBorder="1"/>
    <xf numFmtId="165" fontId="2" fillId="0" borderId="8" xfId="0" applyNumberFormat="1" applyFont="1" applyFill="1" applyBorder="1"/>
    <xf numFmtId="4" fontId="2" fillId="0" borderId="8" xfId="0" applyNumberFormat="1" applyFont="1" applyFill="1" applyBorder="1"/>
    <xf numFmtId="1" fontId="2" fillId="0" borderId="8" xfId="0" applyNumberFormat="1" applyFont="1" applyFill="1" applyBorder="1"/>
    <xf numFmtId="1" fontId="2" fillId="0" borderId="57" xfId="0" applyNumberFormat="1" applyFont="1" applyFill="1" applyBorder="1"/>
    <xf numFmtId="3" fontId="2" fillId="0" borderId="26" xfId="0" applyNumberFormat="1" applyFont="1" applyFill="1" applyBorder="1"/>
    <xf numFmtId="165" fontId="2" fillId="0" borderId="55" xfId="0" applyNumberFormat="1" applyFont="1" applyFill="1" applyBorder="1"/>
    <xf numFmtId="1" fontId="2" fillId="0" borderId="55" xfId="0" applyNumberFormat="1" applyFont="1" applyFill="1" applyBorder="1"/>
    <xf numFmtId="3" fontId="2" fillId="0" borderId="27" xfId="0" applyNumberFormat="1" applyFont="1" applyFill="1" applyBorder="1"/>
    <xf numFmtId="165" fontId="2" fillId="0" borderId="1" xfId="0" applyNumberFormat="1" applyFont="1" applyFill="1" applyBorder="1"/>
    <xf numFmtId="4" fontId="2" fillId="0" borderId="58" xfId="0" applyNumberFormat="1" applyFont="1" applyFill="1" applyBorder="1"/>
    <xf numFmtId="3" fontId="2" fillId="0" borderId="26" xfId="0" applyNumberFormat="1" applyFont="1" applyFill="1" applyBorder="1" applyAlignment="1"/>
    <xf numFmtId="3" fontId="2" fillId="0" borderId="52" xfId="0" applyNumberFormat="1" applyFont="1" applyFill="1" applyBorder="1" applyAlignment="1"/>
    <xf numFmtId="3" fontId="2" fillId="0" borderId="29" xfId="0" applyNumberFormat="1" applyFont="1" applyFill="1" applyBorder="1" applyAlignment="1"/>
    <xf numFmtId="165" fontId="2" fillId="0" borderId="8" xfId="0" applyNumberFormat="1" applyFont="1" applyFill="1" applyBorder="1" applyAlignment="1"/>
    <xf numFmtId="4" fontId="2" fillId="0" borderId="8" xfId="0" applyNumberFormat="1" applyFont="1" applyFill="1" applyBorder="1" applyAlignment="1"/>
    <xf numFmtId="1" fontId="2" fillId="0" borderId="8" xfId="0" applyNumberFormat="1" applyFont="1" applyFill="1" applyBorder="1" applyAlignment="1"/>
    <xf numFmtId="3" fontId="2" fillId="0" borderId="49" xfId="0" applyNumberFormat="1" applyFont="1" applyFill="1" applyBorder="1" applyAlignment="1"/>
    <xf numFmtId="165" fontId="2" fillId="0" borderId="53" xfId="0" applyNumberFormat="1" applyFont="1" applyFill="1" applyBorder="1" applyAlignment="1"/>
    <xf numFmtId="4" fontId="2" fillId="0" borderId="53" xfId="0" applyNumberFormat="1" applyFont="1" applyFill="1" applyBorder="1" applyAlignment="1"/>
    <xf numFmtId="1" fontId="2" fillId="0" borderId="53" xfId="0" applyNumberFormat="1" applyFont="1" applyFill="1" applyBorder="1" applyAlignment="1"/>
    <xf numFmtId="3" fontId="2" fillId="0" borderId="54" xfId="0" applyNumberFormat="1" applyFont="1" applyFill="1" applyBorder="1" applyAlignment="1"/>
    <xf numFmtId="4" fontId="2" fillId="0" borderId="5" xfId="0" applyNumberFormat="1" applyFont="1" applyFill="1" applyBorder="1" applyAlignment="1">
      <alignment horizontal="center"/>
    </xf>
    <xf numFmtId="3" fontId="2" fillId="0" borderId="36" xfId="0" applyNumberFormat="1" applyFont="1" applyFill="1" applyBorder="1" applyAlignment="1">
      <alignment horizontal="center"/>
    </xf>
    <xf numFmtId="4" fontId="2" fillId="0" borderId="59" xfId="0" applyNumberFormat="1" applyFont="1" applyFill="1" applyBorder="1" applyAlignment="1">
      <alignment horizontal="right"/>
    </xf>
    <xf numFmtId="2" fontId="2" fillId="0" borderId="5" xfId="0" applyNumberFormat="1" applyFont="1" applyFill="1" applyBorder="1" applyAlignment="1">
      <alignment horizontal="right"/>
    </xf>
    <xf numFmtId="2" fontId="2" fillId="0" borderId="36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right"/>
    </xf>
    <xf numFmtId="1" fontId="2" fillId="0" borderId="52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5" xfId="0" applyFont="1" applyFill="1" applyBorder="1"/>
    <xf numFmtId="3" fontId="2" fillId="0" borderId="32" xfId="0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center"/>
    </xf>
    <xf numFmtId="3" fontId="2" fillId="0" borderId="42" xfId="0" applyNumberFormat="1" applyFont="1" applyFill="1" applyBorder="1" applyAlignment="1">
      <alignment horizontal="center"/>
    </xf>
    <xf numFmtId="1" fontId="2" fillId="0" borderId="39" xfId="0" applyNumberFormat="1" applyFont="1" applyFill="1" applyBorder="1"/>
    <xf numFmtId="2" fontId="2" fillId="0" borderId="52" xfId="0" applyNumberFormat="1" applyFont="1" applyFill="1" applyBorder="1" applyAlignment="1">
      <alignment horizontal="right"/>
    </xf>
    <xf numFmtId="2" fontId="4" fillId="0" borderId="28" xfId="0" applyNumberFormat="1" applyFont="1" applyFill="1" applyBorder="1" applyAlignment="1">
      <alignment horizontal="right"/>
    </xf>
    <xf numFmtId="2" fontId="4" fillId="0" borderId="36" xfId="0" applyNumberFormat="1" applyFont="1" applyFill="1" applyBorder="1" applyAlignment="1">
      <alignment horizontal="right"/>
    </xf>
    <xf numFmtId="3" fontId="2" fillId="0" borderId="12" xfId="0" applyNumberFormat="1" applyFont="1" applyFill="1" applyBorder="1" applyAlignment="1">
      <alignment horizontal="right"/>
    </xf>
    <xf numFmtId="1" fontId="2" fillId="0" borderId="39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center"/>
    </xf>
    <xf numFmtId="3" fontId="2" fillId="0" borderId="46" xfId="0" applyNumberFormat="1" applyFont="1" applyFill="1" applyBorder="1" applyAlignment="1">
      <alignment horizontal="center"/>
    </xf>
    <xf numFmtId="3" fontId="2" fillId="0" borderId="22" xfId="0" applyNumberFormat="1" applyFont="1" applyFill="1" applyBorder="1"/>
    <xf numFmtId="165" fontId="2" fillId="0" borderId="6" xfId="0" applyNumberFormat="1" applyFont="1" applyFill="1" applyBorder="1"/>
    <xf numFmtId="1" fontId="2" fillId="0" borderId="60" xfId="0" applyNumberFormat="1" applyFont="1" applyFill="1" applyBorder="1"/>
    <xf numFmtId="3" fontId="2" fillId="0" borderId="7" xfId="0" applyNumberFormat="1" applyFont="1" applyFill="1" applyBorder="1" applyAlignment="1">
      <alignment horizontal="right"/>
    </xf>
    <xf numFmtId="0" fontId="4" fillId="2" borderId="24" xfId="0" applyFont="1" applyFill="1" applyBorder="1" applyAlignment="1">
      <alignment horizontal="left"/>
    </xf>
    <xf numFmtId="3" fontId="4" fillId="2" borderId="24" xfId="0" applyNumberFormat="1" applyFont="1" applyFill="1" applyBorder="1"/>
    <xf numFmtId="167" fontId="4" fillId="2" borderId="2" xfId="0" applyNumberFormat="1" applyFont="1" applyFill="1" applyBorder="1"/>
    <xf numFmtId="4" fontId="2" fillId="2" borderId="2" xfId="0" applyNumberFormat="1" applyFont="1" applyFill="1" applyBorder="1"/>
    <xf numFmtId="1" fontId="2" fillId="2" borderId="2" xfId="0" applyNumberFormat="1" applyFont="1" applyFill="1" applyBorder="1"/>
    <xf numFmtId="3" fontId="2" fillId="2" borderId="43" xfId="0" applyNumberFormat="1" applyFont="1" applyFill="1" applyBorder="1"/>
    <xf numFmtId="0" fontId="4" fillId="3" borderId="24" xfId="0" applyFont="1" applyFill="1" applyBorder="1" applyAlignment="1"/>
    <xf numFmtId="3" fontId="4" fillId="3" borderId="24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1" fontId="4" fillId="3" borderId="2" xfId="0" applyNumberFormat="1" applyFont="1" applyFill="1" applyBorder="1" applyAlignment="1">
      <alignment horizontal="right"/>
    </xf>
    <xf numFmtId="3" fontId="4" fillId="3" borderId="43" xfId="0" applyNumberFormat="1" applyFont="1" applyFill="1" applyBorder="1" applyAlignment="1">
      <alignment horizontal="right"/>
    </xf>
    <xf numFmtId="0" fontId="4" fillId="4" borderId="24" xfId="0" applyFont="1" applyFill="1" applyBorder="1" applyAlignment="1"/>
    <xf numFmtId="3" fontId="4" fillId="4" borderId="30" xfId="0" applyNumberFormat="1" applyFont="1" applyFill="1" applyBorder="1" applyAlignment="1">
      <alignment horizontal="right"/>
    </xf>
    <xf numFmtId="165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3" fontId="4" fillId="4" borderId="43" xfId="0" applyNumberFormat="1" applyFont="1" applyFill="1" applyBorder="1" applyAlignment="1">
      <alignment horizontal="right"/>
    </xf>
    <xf numFmtId="0" fontId="4" fillId="5" borderId="20" xfId="0" applyFont="1" applyFill="1" applyBorder="1" applyAlignment="1"/>
    <xf numFmtId="3" fontId="4" fillId="5" borderId="77" xfId="0" applyNumberFormat="1" applyFont="1" applyFill="1" applyBorder="1" applyAlignment="1">
      <alignment horizontal="right"/>
    </xf>
    <xf numFmtId="165" fontId="4" fillId="5" borderId="77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right"/>
    </xf>
    <xf numFmtId="0" fontId="4" fillId="3" borderId="24" xfId="0" applyFont="1" applyFill="1" applyBorder="1" applyAlignment="1">
      <alignment horizontal="left"/>
    </xf>
    <xf numFmtId="3" fontId="4" fillId="3" borderId="30" xfId="0" applyNumberFormat="1" applyFont="1" applyFill="1" applyBorder="1" applyAlignment="1">
      <alignment horizontal="right"/>
    </xf>
    <xf numFmtId="165" fontId="2" fillId="3" borderId="2" xfId="0" applyNumberFormat="1" applyFont="1" applyFill="1" applyBorder="1"/>
    <xf numFmtId="4" fontId="2" fillId="3" borderId="2" xfId="0" applyNumberFormat="1" applyFont="1" applyFill="1" applyBorder="1"/>
    <xf numFmtId="1" fontId="2" fillId="3" borderId="2" xfId="0" applyNumberFormat="1" applyFont="1" applyFill="1" applyBorder="1"/>
    <xf numFmtId="0" fontId="4" fillId="5" borderId="51" xfId="0" applyFont="1" applyFill="1" applyBorder="1" applyAlignment="1">
      <alignment horizontal="left"/>
    </xf>
    <xf numFmtId="3" fontId="4" fillId="5" borderId="20" xfId="0" applyNumberFormat="1" applyFont="1" applyFill="1" applyBorder="1" applyAlignment="1">
      <alignment horizontal="right"/>
    </xf>
    <xf numFmtId="165" fontId="4" fillId="5" borderId="21" xfId="0" applyNumberFormat="1" applyFont="1" applyFill="1" applyBorder="1" applyAlignment="1">
      <alignment horizontal="right"/>
    </xf>
    <xf numFmtId="4" fontId="4" fillId="5" borderId="21" xfId="0" applyNumberFormat="1" applyFont="1" applyFill="1" applyBorder="1" applyAlignment="1">
      <alignment horizontal="right"/>
    </xf>
    <xf numFmtId="1" fontId="4" fillId="5" borderId="21" xfId="0" applyNumberFormat="1" applyFont="1" applyFill="1" applyBorder="1" applyAlignment="1">
      <alignment horizontal="right"/>
    </xf>
    <xf numFmtId="0" fontId="4" fillId="2" borderId="78" xfId="0" applyFont="1" applyFill="1" applyBorder="1" applyAlignment="1">
      <alignment horizontal="left"/>
    </xf>
    <xf numFmtId="3" fontId="4" fillId="2" borderId="30" xfId="0" applyNumberFormat="1" applyFont="1" applyFill="1" applyBorder="1" applyAlignment="1"/>
    <xf numFmtId="165" fontId="4" fillId="2" borderId="2" xfId="0" applyNumberFormat="1" applyFont="1" applyFill="1" applyBorder="1" applyAlignment="1"/>
    <xf numFmtId="4" fontId="4" fillId="2" borderId="2" xfId="0" applyNumberFormat="1" applyFont="1" applyFill="1" applyBorder="1" applyAlignment="1"/>
    <xf numFmtId="1" fontId="4" fillId="2" borderId="2" xfId="0" applyNumberFormat="1" applyFont="1" applyFill="1" applyBorder="1" applyAlignment="1"/>
    <xf numFmtId="4" fontId="2" fillId="2" borderId="2" xfId="0" applyNumberFormat="1" applyFont="1" applyFill="1" applyBorder="1" applyAlignment="1"/>
    <xf numFmtId="3" fontId="2" fillId="2" borderId="43" xfId="0" applyNumberFormat="1" applyFont="1" applyFill="1" applyBorder="1" applyAlignment="1"/>
    <xf numFmtId="0" fontId="4" fillId="2" borderId="78" xfId="0" applyFont="1" applyFill="1" applyBorder="1" applyAlignment="1"/>
    <xf numFmtId="3" fontId="4" fillId="2" borderId="24" xfId="0" applyNumberFormat="1" applyFont="1" applyFill="1" applyBorder="1" applyAlignment="1"/>
    <xf numFmtId="1" fontId="2" fillId="2" borderId="2" xfId="0" applyNumberFormat="1" applyFont="1" applyFill="1" applyBorder="1" applyAlignment="1"/>
    <xf numFmtId="165" fontId="4" fillId="3" borderId="2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right"/>
    </xf>
    <xf numFmtId="3" fontId="2" fillId="3" borderId="43" xfId="0" applyNumberFormat="1" applyFont="1" applyFill="1" applyBorder="1" applyAlignment="1">
      <alignment horizontal="right"/>
    </xf>
    <xf numFmtId="3" fontId="4" fillId="2" borderId="30" xfId="0" applyNumberFormat="1" applyFont="1" applyFill="1" applyBorder="1"/>
    <xf numFmtId="4" fontId="4" fillId="2" borderId="2" xfId="0" applyNumberFormat="1" applyFont="1" applyFill="1" applyBorder="1"/>
    <xf numFmtId="1" fontId="4" fillId="2" borderId="2" xfId="0" applyNumberFormat="1" applyFont="1" applyFill="1" applyBorder="1"/>
    <xf numFmtId="3" fontId="4" fillId="2" borderId="43" xfId="0" applyNumberFormat="1" applyFont="1" applyFill="1" applyBorder="1"/>
    <xf numFmtId="3" fontId="4" fillId="3" borderId="24" xfId="0" applyNumberFormat="1" applyFont="1" applyFill="1" applyBorder="1"/>
    <xf numFmtId="167" fontId="4" fillId="3" borderId="2" xfId="0" applyNumberFormat="1" applyFont="1" applyFill="1" applyBorder="1"/>
    <xf numFmtId="3" fontId="2" fillId="3" borderId="43" xfId="0" applyNumberFormat="1" applyFont="1" applyFill="1" applyBorder="1"/>
    <xf numFmtId="0" fontId="4" fillId="4" borderId="24" xfId="0" applyFont="1" applyFill="1" applyBorder="1" applyAlignment="1">
      <alignment horizontal="left"/>
    </xf>
    <xf numFmtId="3" fontId="4" fillId="4" borderId="24" xfId="0" applyNumberFormat="1" applyFont="1" applyFill="1" applyBorder="1"/>
    <xf numFmtId="165" fontId="4" fillId="4" borderId="2" xfId="0" applyNumberFormat="1" applyFont="1" applyFill="1" applyBorder="1"/>
    <xf numFmtId="4" fontId="2" fillId="4" borderId="2" xfId="0" applyNumberFormat="1" applyFont="1" applyFill="1" applyBorder="1"/>
    <xf numFmtId="1" fontId="2" fillId="4" borderId="2" xfId="0" applyNumberFormat="1" applyFont="1" applyFill="1" applyBorder="1"/>
    <xf numFmtId="3" fontId="4" fillId="4" borderId="43" xfId="0" applyNumberFormat="1" applyFont="1" applyFill="1" applyBorder="1"/>
    <xf numFmtId="3" fontId="4" fillId="5" borderId="21" xfId="0" applyNumberFormat="1" applyFont="1" applyFill="1" applyBorder="1" applyAlignment="1">
      <alignment horizontal="right"/>
    </xf>
    <xf numFmtId="0" fontId="4" fillId="2" borderId="40" xfId="0" applyFont="1" applyFill="1" applyBorder="1" applyAlignment="1">
      <alignment horizontal="left"/>
    </xf>
    <xf numFmtId="3" fontId="4" fillId="2" borderId="40" xfId="0" applyNumberFormat="1" applyFont="1" applyFill="1" applyBorder="1" applyAlignment="1">
      <alignment horizontal="right"/>
    </xf>
    <xf numFmtId="165" fontId="4" fillId="2" borderId="33" xfId="0" applyNumberFormat="1" applyFont="1" applyFill="1" applyBorder="1" applyAlignment="1">
      <alignment horizontal="right"/>
    </xf>
    <xf numFmtId="4" fontId="4" fillId="2" borderId="67" xfId="0" applyNumberFormat="1" applyFont="1" applyFill="1" applyBorder="1" applyAlignment="1">
      <alignment horizontal="right"/>
    </xf>
    <xf numFmtId="1" fontId="4" fillId="2" borderId="33" xfId="0" applyNumberFormat="1" applyFont="1" applyFill="1" applyBorder="1" applyAlignment="1">
      <alignment horizontal="right"/>
    </xf>
    <xf numFmtId="4" fontId="2" fillId="2" borderId="33" xfId="0" applyNumberFormat="1" applyFont="1" applyFill="1" applyBorder="1" applyAlignment="1">
      <alignment horizontal="center"/>
    </xf>
    <xf numFmtId="3" fontId="2" fillId="2" borderId="79" xfId="0" applyNumberFormat="1" applyFont="1" applyFill="1" applyBorder="1" applyAlignment="1">
      <alignment horizontal="center"/>
    </xf>
    <xf numFmtId="0" fontId="4" fillId="3" borderId="32" xfId="0" applyFont="1" applyFill="1" applyBorder="1" applyAlignment="1">
      <alignment horizontal="left"/>
    </xf>
    <xf numFmtId="3" fontId="4" fillId="3" borderId="26" xfId="0" applyNumberFormat="1" applyFont="1" applyFill="1" applyBorder="1" applyAlignment="1">
      <alignment horizontal="right"/>
    </xf>
    <xf numFmtId="165" fontId="4" fillId="3" borderId="55" xfId="0" applyNumberFormat="1" applyFont="1" applyFill="1" applyBorder="1" applyAlignment="1">
      <alignment horizontal="right"/>
    </xf>
    <xf numFmtId="4" fontId="4" fillId="3" borderId="55" xfId="0" applyNumberFormat="1" applyFont="1" applyFill="1" applyBorder="1" applyAlignment="1">
      <alignment horizontal="right"/>
    </xf>
    <xf numFmtId="1" fontId="4" fillId="3" borderId="55" xfId="0" applyNumberFormat="1" applyFont="1" applyFill="1" applyBorder="1" applyAlignment="1">
      <alignment horizontal="right"/>
    </xf>
    <xf numFmtId="4" fontId="2" fillId="3" borderId="55" xfId="0" applyNumberFormat="1" applyFont="1" applyFill="1" applyBorder="1"/>
    <xf numFmtId="3" fontId="2" fillId="3" borderId="56" xfId="0" applyNumberFormat="1" applyFont="1" applyFill="1" applyBorder="1"/>
    <xf numFmtId="0" fontId="4" fillId="4" borderId="14" xfId="0" applyFont="1" applyFill="1" applyBorder="1" applyAlignment="1">
      <alignment horizontal="left"/>
    </xf>
    <xf numFmtId="3" fontId="4" fillId="4" borderId="52" xfId="0" applyNumberFormat="1" applyFont="1" applyFill="1" applyBorder="1" applyAlignment="1">
      <alignment horizontal="right"/>
    </xf>
    <xf numFmtId="165" fontId="4" fillId="4" borderId="53" xfId="0" applyNumberFormat="1" applyFont="1" applyFill="1" applyBorder="1" applyAlignment="1">
      <alignment horizontal="right"/>
    </xf>
    <xf numFmtId="4" fontId="4" fillId="4" borderId="53" xfId="0" applyNumberFormat="1" applyFont="1" applyFill="1" applyBorder="1" applyAlignment="1">
      <alignment horizontal="right"/>
    </xf>
    <xf numFmtId="1" fontId="4" fillId="4" borderId="53" xfId="0" applyNumberFormat="1" applyFont="1" applyFill="1" applyBorder="1" applyAlignment="1">
      <alignment horizontal="right"/>
    </xf>
    <xf numFmtId="4" fontId="2" fillId="4" borderId="53" xfId="0" applyNumberFormat="1" applyFont="1" applyFill="1" applyBorder="1"/>
    <xf numFmtId="3" fontId="2" fillId="4" borderId="54" xfId="0" applyNumberFormat="1" applyFont="1" applyFill="1" applyBorder="1"/>
    <xf numFmtId="3" fontId="4" fillId="5" borderId="51" xfId="0" applyNumberFormat="1" applyFont="1" applyFill="1" applyBorder="1" applyAlignment="1">
      <alignment horizontal="right"/>
    </xf>
    <xf numFmtId="4" fontId="4" fillId="5" borderId="77" xfId="0" applyNumberFormat="1" applyFont="1" applyFill="1" applyBorder="1" applyAlignment="1">
      <alignment horizontal="right"/>
    </xf>
    <xf numFmtId="4" fontId="2" fillId="5" borderId="21" xfId="0" applyNumberFormat="1" applyFont="1" applyFill="1" applyBorder="1"/>
    <xf numFmtId="3" fontId="2" fillId="5" borderId="48" xfId="0" applyNumberFormat="1" applyFont="1" applyFill="1" applyBorder="1"/>
    <xf numFmtId="165" fontId="4" fillId="2" borderId="2" xfId="0" applyNumberFormat="1" applyFont="1" applyFill="1" applyBorder="1"/>
    <xf numFmtId="3" fontId="4" fillId="2" borderId="69" xfId="0" applyNumberFormat="1" applyFont="1" applyFill="1" applyBorder="1"/>
    <xf numFmtId="3" fontId="4" fillId="3" borderId="30" xfId="0" applyNumberFormat="1" applyFont="1" applyFill="1" applyBorder="1"/>
    <xf numFmtId="165" fontId="4" fillId="3" borderId="2" xfId="0" applyNumberFormat="1" applyFont="1" applyFill="1" applyBorder="1"/>
    <xf numFmtId="4" fontId="4" fillId="3" borderId="2" xfId="0" applyNumberFormat="1" applyFont="1" applyFill="1" applyBorder="1"/>
    <xf numFmtId="1" fontId="4" fillId="3" borderId="2" xfId="0" applyNumberFormat="1" applyFont="1" applyFill="1" applyBorder="1"/>
    <xf numFmtId="0" fontId="4" fillId="5" borderId="51" xfId="0" applyFont="1" applyFill="1" applyBorder="1" applyAlignment="1"/>
    <xf numFmtId="165" fontId="4" fillId="5" borderId="21" xfId="0" applyNumberFormat="1" applyFont="1" applyFill="1" applyBorder="1" applyAlignment="1">
      <alignment horizontal="center"/>
    </xf>
    <xf numFmtId="4" fontId="4" fillId="5" borderId="21" xfId="0" applyNumberFormat="1" applyFont="1" applyFill="1" applyBorder="1" applyAlignment="1">
      <alignment horizontal="center"/>
    </xf>
    <xf numFmtId="4" fontId="2" fillId="5" borderId="21" xfId="0" applyNumberFormat="1" applyFont="1" applyFill="1" applyBorder="1" applyAlignment="1">
      <alignment horizontal="center"/>
    </xf>
    <xf numFmtId="3" fontId="4" fillId="5" borderId="20" xfId="0" applyNumberFormat="1" applyFont="1" applyFill="1" applyBorder="1"/>
    <xf numFmtId="3" fontId="4" fillId="4" borderId="30" xfId="0" applyNumberFormat="1" applyFont="1" applyFill="1" applyBorder="1" applyAlignment="1"/>
    <xf numFmtId="165" fontId="4" fillId="4" borderId="2" xfId="0" applyNumberFormat="1" applyFont="1" applyFill="1" applyBorder="1" applyAlignment="1">
      <alignment horizontal="center"/>
    </xf>
    <xf numFmtId="4" fontId="4" fillId="4" borderId="2" xfId="0" applyNumberFormat="1" applyFont="1" applyFill="1" applyBorder="1" applyAlignment="1">
      <alignment horizontal="center"/>
    </xf>
    <xf numFmtId="3" fontId="4" fillId="4" borderId="43" xfId="0" applyNumberFormat="1" applyFont="1" applyFill="1" applyBorder="1" applyAlignment="1">
      <alignment horizontal="center"/>
    </xf>
    <xf numFmtId="0" fontId="4" fillId="5" borderId="21" xfId="0" applyFont="1" applyFill="1" applyBorder="1" applyAlignment="1">
      <alignment horizontal="right"/>
    </xf>
    <xf numFmtId="0" fontId="4" fillId="5" borderId="21" xfId="0" applyFont="1" applyFill="1" applyBorder="1" applyAlignment="1">
      <alignment horizontal="center"/>
    </xf>
    <xf numFmtId="0" fontId="4" fillId="5" borderId="48" xfId="0" applyFont="1" applyFill="1" applyBorder="1" applyAlignment="1">
      <alignment horizontal="center"/>
    </xf>
    <xf numFmtId="3" fontId="4" fillId="4" borderId="30" xfId="0" applyNumberFormat="1" applyFont="1" applyFill="1" applyBorder="1"/>
    <xf numFmtId="4" fontId="4" fillId="4" borderId="2" xfId="0" applyNumberFormat="1" applyFont="1" applyFill="1" applyBorder="1"/>
    <xf numFmtId="3" fontId="4" fillId="4" borderId="28" xfId="0" applyNumberFormat="1" applyFont="1" applyFill="1" applyBorder="1"/>
    <xf numFmtId="3" fontId="4" fillId="5" borderId="20" xfId="0" applyNumberFormat="1" applyFont="1" applyFill="1" applyBorder="1" applyAlignment="1"/>
    <xf numFmtId="165" fontId="4" fillId="5" borderId="21" xfId="0" applyNumberFormat="1" applyFont="1" applyFill="1" applyBorder="1" applyAlignment="1"/>
    <xf numFmtId="4" fontId="4" fillId="5" borderId="21" xfId="0" applyNumberFormat="1" applyFont="1" applyFill="1" applyBorder="1" applyAlignment="1"/>
    <xf numFmtId="1" fontId="4" fillId="5" borderId="21" xfId="0" applyNumberFormat="1" applyFont="1" applyFill="1" applyBorder="1" applyAlignment="1"/>
    <xf numFmtId="3" fontId="4" fillId="5" borderId="48" xfId="0" applyNumberFormat="1" applyFont="1" applyFill="1" applyBorder="1" applyAlignment="1"/>
    <xf numFmtId="4" fontId="2" fillId="5" borderId="21" xfId="0" applyNumberFormat="1" applyFont="1" applyFill="1" applyBorder="1" applyAlignment="1"/>
    <xf numFmtId="3" fontId="2" fillId="5" borderId="48" xfId="0" applyNumberFormat="1" applyFont="1" applyFill="1" applyBorder="1" applyAlignment="1"/>
    <xf numFmtId="3" fontId="4" fillId="2" borderId="80" xfId="0" applyNumberFormat="1" applyFont="1" applyFill="1" applyBorder="1" applyAlignment="1">
      <alignment horizontal="right"/>
    </xf>
    <xf numFmtId="0" fontId="4" fillId="2" borderId="33" xfId="0" applyFont="1" applyFill="1" applyBorder="1" applyAlignment="1">
      <alignment horizontal="center"/>
    </xf>
    <xf numFmtId="3" fontId="4" fillId="2" borderId="79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right"/>
    </xf>
    <xf numFmtId="3" fontId="2" fillId="4" borderId="43" xfId="0" applyNumberFormat="1" applyFont="1" applyFill="1" applyBorder="1" applyAlignment="1">
      <alignment horizontal="right"/>
    </xf>
    <xf numFmtId="0" fontId="4" fillId="5" borderId="3" xfId="0" applyFont="1" applyFill="1" applyBorder="1" applyAlignment="1"/>
    <xf numFmtId="3" fontId="4" fillId="5" borderId="3" xfId="0" applyNumberFormat="1" applyFont="1" applyFill="1" applyBorder="1" applyAlignment="1">
      <alignment horizontal="right"/>
    </xf>
    <xf numFmtId="165" fontId="4" fillId="5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1" fontId="4" fillId="5" borderId="81" xfId="0" applyNumberFormat="1" applyFont="1" applyFill="1" applyBorder="1" applyAlignment="1">
      <alignment horizontal="right"/>
    </xf>
    <xf numFmtId="3" fontId="4" fillId="5" borderId="44" xfId="0" applyNumberFormat="1" applyFont="1" applyFill="1" applyBorder="1" applyAlignment="1">
      <alignment horizontal="right"/>
    </xf>
    <xf numFmtId="0" fontId="4" fillId="5" borderId="32" xfId="0" applyFont="1" applyFill="1" applyBorder="1" applyAlignment="1">
      <alignment horizontal="left"/>
    </xf>
    <xf numFmtId="3" fontId="4" fillId="5" borderId="31" xfId="0" applyNumberFormat="1" applyFont="1" applyFill="1" applyBorder="1" applyAlignment="1">
      <alignment horizontal="right"/>
    </xf>
    <xf numFmtId="4" fontId="2" fillId="5" borderId="4" xfId="0" applyNumberFormat="1" applyFont="1" applyFill="1" applyBorder="1" applyAlignment="1">
      <alignment horizontal="right"/>
    </xf>
    <xf numFmtId="1" fontId="2" fillId="5" borderId="4" xfId="0" applyNumberFormat="1" applyFont="1" applyFill="1" applyBorder="1" applyAlignment="1">
      <alignment horizontal="right"/>
    </xf>
    <xf numFmtId="3" fontId="2" fillId="5" borderId="44" xfId="0" applyNumberFormat="1" applyFont="1" applyFill="1" applyBorder="1" applyAlignment="1">
      <alignment horizontal="right"/>
    </xf>
    <xf numFmtId="3" fontId="4" fillId="0" borderId="16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3" fontId="4" fillId="5" borderId="48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right"/>
    </xf>
    <xf numFmtId="4" fontId="4" fillId="0" borderId="1" xfId="0" applyNumberFormat="1" applyFont="1" applyFill="1" applyBorder="1"/>
    <xf numFmtId="1" fontId="4" fillId="0" borderId="60" xfId="0" applyNumberFormat="1" applyFont="1" applyFill="1" applyBorder="1"/>
    <xf numFmtId="3" fontId="4" fillId="0" borderId="45" xfId="0" applyNumberFormat="1" applyFont="1" applyFill="1" applyBorder="1"/>
    <xf numFmtId="1" fontId="2" fillId="0" borderId="6" xfId="0" applyNumberFormat="1" applyFont="1" applyFill="1" applyBorder="1"/>
    <xf numFmtId="2" fontId="2" fillId="0" borderId="1" xfId="0" applyNumberFormat="1" applyFont="1" applyFill="1" applyBorder="1" applyAlignment="1">
      <alignment horizontal="right"/>
    </xf>
    <xf numFmtId="2" fontId="2" fillId="0" borderId="42" xfId="0" applyNumberFormat="1" applyFont="1" applyFill="1" applyBorder="1" applyAlignment="1">
      <alignment horizontal="right"/>
    </xf>
    <xf numFmtId="2" fontId="2" fillId="0" borderId="16" xfId="0" applyNumberFormat="1" applyFont="1" applyFill="1" applyBorder="1" applyAlignment="1">
      <alignment horizontal="left"/>
    </xf>
    <xf numFmtId="4" fontId="2" fillId="0" borderId="82" xfId="0" applyNumberFormat="1" applyFont="1" applyFill="1" applyBorder="1" applyAlignment="1">
      <alignment horizontal="right"/>
    </xf>
    <xf numFmtId="0" fontId="4" fillId="0" borderId="0" xfId="0" applyFont="1" applyFill="1" applyBorder="1"/>
    <xf numFmtId="1" fontId="4" fillId="0" borderId="28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1" fontId="2" fillId="0" borderId="83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center"/>
    </xf>
    <xf numFmtId="3" fontId="2" fillId="0" borderId="49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right"/>
    </xf>
    <xf numFmtId="0" fontId="4" fillId="0" borderId="84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85" xfId="0" applyFont="1" applyFill="1" applyBorder="1" applyAlignment="1"/>
    <xf numFmtId="3" fontId="2" fillId="0" borderId="60" xfId="0" applyNumberFormat="1" applyFont="1" applyFill="1" applyBorder="1" applyAlignment="1">
      <alignment horizontal="right"/>
    </xf>
    <xf numFmtId="3" fontId="2" fillId="0" borderId="86" xfId="0" applyNumberFormat="1" applyFont="1" applyFill="1" applyBorder="1" applyAlignment="1">
      <alignment horizontal="right"/>
    </xf>
    <xf numFmtId="3" fontId="2" fillId="0" borderId="57" xfId="0" applyNumberFormat="1" applyFont="1" applyFill="1" applyBorder="1" applyAlignment="1">
      <alignment horizontal="right"/>
    </xf>
    <xf numFmtId="3" fontId="4" fillId="0" borderId="60" xfId="0" applyNumberFormat="1" applyFont="1" applyFill="1" applyBorder="1" applyAlignment="1">
      <alignment horizontal="right"/>
    </xf>
    <xf numFmtId="0" fontId="4" fillId="0" borderId="4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 wrapText="1"/>
    </xf>
    <xf numFmtId="0" fontId="4" fillId="0" borderId="61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51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4" fontId="3" fillId="0" borderId="67" xfId="0" applyNumberFormat="1" applyFont="1" applyFill="1" applyBorder="1" applyAlignment="1">
      <alignment horizontal="center"/>
    </xf>
    <xf numFmtId="4" fontId="3" fillId="0" borderId="61" xfId="0" applyNumberFormat="1" applyFont="1" applyFill="1" applyBorder="1" applyAlignment="1">
      <alignment horizontal="center"/>
    </xf>
    <xf numFmtId="4" fontId="3" fillId="0" borderId="41" xfId="0" applyNumberFormat="1" applyFont="1" applyFill="1" applyBorder="1" applyAlignment="1">
      <alignment horizontal="center"/>
    </xf>
    <xf numFmtId="4" fontId="3" fillId="0" borderId="68" xfId="0" applyNumberFormat="1" applyFont="1" applyFill="1" applyBorder="1" applyAlignment="1">
      <alignment horizontal="center"/>
    </xf>
    <xf numFmtId="4" fontId="3" fillId="0" borderId="69" xfId="0" applyNumberFormat="1" applyFont="1" applyFill="1" applyBorder="1" applyAlignment="1">
      <alignment horizontal="center"/>
    </xf>
    <xf numFmtId="4" fontId="3" fillId="0" borderId="68" xfId="0" applyNumberFormat="1" applyFont="1" applyFill="1" applyBorder="1" applyAlignment="1">
      <alignment horizontal="center" wrapText="1"/>
    </xf>
    <xf numFmtId="4" fontId="3" fillId="0" borderId="69" xfId="0" applyNumberFormat="1" applyFont="1" applyFill="1" applyBorder="1" applyAlignment="1">
      <alignment horizontal="center" wrapText="1"/>
    </xf>
    <xf numFmtId="4" fontId="8" fillId="0" borderId="51" xfId="0" applyNumberFormat="1" applyFont="1" applyFill="1" applyBorder="1" applyAlignment="1">
      <alignment horizontal="center"/>
    </xf>
    <xf numFmtId="4" fontId="8" fillId="0" borderId="62" xfId="0" applyNumberFormat="1" applyFont="1" applyFill="1" applyBorder="1" applyAlignment="1">
      <alignment horizontal="center"/>
    </xf>
    <xf numFmtId="4" fontId="8" fillId="0" borderId="63" xfId="0" applyNumberFormat="1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73" xfId="0" applyFont="1" applyFill="1" applyBorder="1" applyAlignment="1">
      <alignment horizontal="center"/>
    </xf>
    <xf numFmtId="0" fontId="4" fillId="0" borderId="74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0" fontId="4" fillId="0" borderId="7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</xdr:colOff>
      <xdr:row>0</xdr:row>
      <xdr:rowOff>0</xdr:rowOff>
    </xdr:from>
    <xdr:to>
      <xdr:col>4</xdr:col>
      <xdr:colOff>82550</xdr:colOff>
      <xdr:row>0</xdr:row>
      <xdr:rowOff>0</xdr:rowOff>
    </xdr:to>
    <xdr:pic>
      <xdr:nvPicPr>
        <xdr:cNvPr id="2031" name="Picture 1" descr="logoNFB_720x 57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0"/>
          <a:ext cx="109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"/>
  <sheetViews>
    <sheetView tabSelected="1" zoomScaleNormal="100" workbookViewId="0">
      <pane ySplit="9" topLeftCell="A436" activePane="bottomLeft" state="frozen"/>
      <selection pane="bottomLeft" activeCell="G488" sqref="G488"/>
    </sheetView>
  </sheetViews>
  <sheetFormatPr defaultColWidth="8.42578125" defaultRowHeight="12.75" x14ac:dyDescent="0.2"/>
  <cols>
    <col min="1" max="1" width="23.85546875" style="3" customWidth="1"/>
    <col min="2" max="2" width="15.85546875" style="16" customWidth="1"/>
    <col min="3" max="3" width="9.42578125" style="104" customWidth="1"/>
    <col min="4" max="4" width="8.42578125" style="5" customWidth="1"/>
    <col min="5" max="5" width="10.5703125" style="4" customWidth="1"/>
    <col min="6" max="6" width="8.42578125" style="5" customWidth="1"/>
    <col min="7" max="7" width="16" style="16" customWidth="1"/>
    <col min="8" max="8" width="8.42578125" style="2"/>
    <col min="9" max="9" width="8.85546875" style="2" bestFit="1" customWidth="1"/>
    <col min="10" max="16384" width="8.42578125" style="2"/>
  </cols>
  <sheetData>
    <row r="1" spans="1:9" x14ac:dyDescent="0.2">
      <c r="A1" s="1" t="s">
        <v>56</v>
      </c>
    </row>
    <row r="2" spans="1:9" x14ac:dyDescent="0.2">
      <c r="A2" s="1" t="s">
        <v>57</v>
      </c>
    </row>
    <row r="3" spans="1:9" s="1" customFormat="1" ht="15.75" x14ac:dyDescent="0.25">
      <c r="A3" s="432" t="s">
        <v>41</v>
      </c>
      <c r="B3" s="432"/>
      <c r="C3" s="432"/>
      <c r="D3" s="432"/>
      <c r="E3" s="432"/>
      <c r="F3" s="432"/>
      <c r="G3" s="432"/>
    </row>
    <row r="4" spans="1:9" ht="30.75" customHeight="1" x14ac:dyDescent="0.25">
      <c r="A4" s="433" t="s">
        <v>130</v>
      </c>
      <c r="B4" s="433"/>
      <c r="C4" s="433"/>
      <c r="D4" s="433"/>
      <c r="E4" s="433"/>
      <c r="F4" s="433"/>
      <c r="G4" s="433"/>
    </row>
    <row r="5" spans="1:9" ht="13.5" thickBot="1" x14ac:dyDescent="0.25"/>
    <row r="6" spans="1:9" ht="15.75" customHeight="1" thickBot="1" x14ac:dyDescent="0.25">
      <c r="A6" s="444" t="s">
        <v>58</v>
      </c>
      <c r="B6" s="441" t="s">
        <v>60</v>
      </c>
      <c r="C6" s="442"/>
      <c r="D6" s="442"/>
      <c r="E6" s="442"/>
      <c r="F6" s="442"/>
      <c r="G6" s="443"/>
    </row>
    <row r="7" spans="1:9" ht="15.75" customHeight="1" x14ac:dyDescent="0.2">
      <c r="A7" s="445"/>
      <c r="B7" s="83" t="s">
        <v>66</v>
      </c>
      <c r="C7" s="434" t="s">
        <v>59</v>
      </c>
      <c r="D7" s="435"/>
      <c r="E7" s="435"/>
      <c r="F7" s="435"/>
      <c r="G7" s="436"/>
    </row>
    <row r="8" spans="1:9" ht="27" customHeight="1" x14ac:dyDescent="0.2">
      <c r="A8" s="445"/>
      <c r="B8" s="84" t="s">
        <v>65</v>
      </c>
      <c r="C8" s="437" t="s">
        <v>1</v>
      </c>
      <c r="D8" s="438"/>
      <c r="E8" s="439" t="s">
        <v>0</v>
      </c>
      <c r="F8" s="440"/>
      <c r="G8" s="144" t="s">
        <v>64</v>
      </c>
    </row>
    <row r="9" spans="1:9" ht="48" x14ac:dyDescent="0.2">
      <c r="A9" s="446"/>
      <c r="B9" s="85"/>
      <c r="C9" s="105" t="s">
        <v>62</v>
      </c>
      <c r="D9" s="6" t="s">
        <v>61</v>
      </c>
      <c r="E9" s="7" t="s">
        <v>63</v>
      </c>
      <c r="F9" s="8" t="s">
        <v>61</v>
      </c>
      <c r="G9" s="145" t="s">
        <v>63</v>
      </c>
    </row>
    <row r="10" spans="1:9" ht="13.5" thickBot="1" x14ac:dyDescent="0.25">
      <c r="A10" s="9">
        <v>1</v>
      </c>
      <c r="B10" s="245">
        <v>2</v>
      </c>
      <c r="C10" s="246">
        <v>3</v>
      </c>
      <c r="D10" s="10">
        <v>4</v>
      </c>
      <c r="E10" s="11">
        <v>5</v>
      </c>
      <c r="F10" s="10">
        <v>6</v>
      </c>
      <c r="G10" s="146">
        <v>7</v>
      </c>
    </row>
    <row r="11" spans="1:9" x14ac:dyDescent="0.2">
      <c r="A11" s="420" t="s">
        <v>2</v>
      </c>
      <c r="B11" s="421"/>
      <c r="C11" s="421"/>
      <c r="D11" s="421"/>
      <c r="E11" s="421"/>
      <c r="F11" s="421"/>
      <c r="G11" s="422"/>
    </row>
    <row r="12" spans="1:9" x14ac:dyDescent="0.2">
      <c r="A12" s="264" t="s">
        <v>33</v>
      </c>
      <c r="B12" s="265">
        <f>B13+B17+B23+B27+B33+B25+B31</f>
        <v>1507350</v>
      </c>
      <c r="C12" s="266">
        <f t="shared" ref="C12:G12" si="0">C13+C17+C23+C27+C33+C25+C31</f>
        <v>57.900000000000006</v>
      </c>
      <c r="D12" s="267">
        <f t="shared" si="0"/>
        <v>0</v>
      </c>
      <c r="E12" s="268">
        <f t="shared" si="0"/>
        <v>0</v>
      </c>
      <c r="F12" s="267">
        <f t="shared" si="0"/>
        <v>0</v>
      </c>
      <c r="G12" s="269">
        <f t="shared" si="0"/>
        <v>0</v>
      </c>
      <c r="I12" s="16"/>
    </row>
    <row r="13" spans="1:9" x14ac:dyDescent="0.2">
      <c r="A13" s="31" t="s">
        <v>40</v>
      </c>
      <c r="B13" s="87">
        <f>SUM(B14:B16)</f>
        <v>592500</v>
      </c>
      <c r="C13" s="108">
        <f>SUM(C14:C16)</f>
        <v>9.5</v>
      </c>
      <c r="D13" s="108"/>
      <c r="E13" s="108"/>
      <c r="F13" s="108"/>
      <c r="G13" s="135"/>
    </row>
    <row r="14" spans="1:9" x14ac:dyDescent="0.2">
      <c r="A14" s="120" t="s">
        <v>85</v>
      </c>
      <c r="B14" s="168">
        <v>457500</v>
      </c>
      <c r="C14" s="169">
        <v>7.5</v>
      </c>
      <c r="D14" s="14"/>
      <c r="E14" s="15"/>
      <c r="F14" s="14"/>
      <c r="G14" s="151"/>
    </row>
    <row r="15" spans="1:9" x14ac:dyDescent="0.2">
      <c r="A15" s="38" t="s">
        <v>89</v>
      </c>
      <c r="B15" s="89">
        <v>65000</v>
      </c>
      <c r="C15" s="107">
        <v>1</v>
      </c>
      <c r="D15" s="23"/>
      <c r="E15" s="22"/>
      <c r="F15" s="23"/>
      <c r="G15" s="157"/>
    </row>
    <row r="16" spans="1:9" x14ac:dyDescent="0.2">
      <c r="A16" s="34" t="s">
        <v>90</v>
      </c>
      <c r="B16" s="170">
        <v>70000</v>
      </c>
      <c r="C16" s="171">
        <v>1</v>
      </c>
      <c r="D16" s="172"/>
      <c r="E16" s="173"/>
      <c r="F16" s="172"/>
      <c r="G16" s="174"/>
    </row>
    <row r="17" spans="1:9" x14ac:dyDescent="0.2">
      <c r="A17" s="32" t="s">
        <v>3</v>
      </c>
      <c r="B17" s="88">
        <f>SUM(B18:B22)</f>
        <v>790600</v>
      </c>
      <c r="C17" s="106">
        <f>SUM(C18:C22)</f>
        <v>43</v>
      </c>
      <c r="D17" s="106"/>
      <c r="E17" s="106"/>
      <c r="F17" s="106"/>
      <c r="G17" s="147"/>
    </row>
    <row r="18" spans="1:9" x14ac:dyDescent="0.2">
      <c r="A18" s="30" t="s">
        <v>77</v>
      </c>
      <c r="B18" s="136">
        <v>75000</v>
      </c>
      <c r="C18" s="137">
        <v>3</v>
      </c>
      <c r="D18" s="21"/>
      <c r="E18" s="20"/>
      <c r="F18" s="175"/>
      <c r="G18" s="176"/>
      <c r="I18" s="16"/>
    </row>
    <row r="19" spans="1:9" x14ac:dyDescent="0.2">
      <c r="A19" s="30" t="s">
        <v>88</v>
      </c>
      <c r="B19" s="136">
        <v>31600</v>
      </c>
      <c r="C19" s="137">
        <v>1.5</v>
      </c>
      <c r="D19" s="21"/>
      <c r="E19" s="20"/>
      <c r="F19" s="175"/>
      <c r="G19" s="176"/>
    </row>
    <row r="20" spans="1:9" x14ac:dyDescent="0.2">
      <c r="A20" s="30" t="s">
        <v>85</v>
      </c>
      <c r="B20" s="136">
        <v>583500</v>
      </c>
      <c r="C20" s="137">
        <v>35</v>
      </c>
      <c r="D20" s="21"/>
      <c r="E20" s="20"/>
      <c r="F20" s="175"/>
      <c r="G20" s="176"/>
    </row>
    <row r="21" spans="1:9" x14ac:dyDescent="0.2">
      <c r="A21" s="120" t="s">
        <v>89</v>
      </c>
      <c r="B21" s="136">
        <v>40500</v>
      </c>
      <c r="C21" s="137">
        <v>1.5</v>
      </c>
      <c r="D21" s="21"/>
      <c r="E21" s="20"/>
      <c r="F21" s="175"/>
      <c r="G21" s="176"/>
    </row>
    <row r="22" spans="1:9" x14ac:dyDescent="0.2">
      <c r="A22" s="34" t="s">
        <v>90</v>
      </c>
      <c r="B22" s="170">
        <v>60000</v>
      </c>
      <c r="C22" s="171">
        <v>2</v>
      </c>
      <c r="D22" s="172"/>
      <c r="E22" s="173"/>
      <c r="F22" s="178"/>
      <c r="G22" s="179"/>
    </row>
    <row r="23" spans="1:9" x14ac:dyDescent="0.2">
      <c r="A23" s="28" t="s">
        <v>7</v>
      </c>
      <c r="B23" s="88">
        <f>SUM(B24:B24)</f>
        <v>1750</v>
      </c>
      <c r="C23" s="106">
        <f>SUM(C24:C24)</f>
        <v>1</v>
      </c>
      <c r="D23" s="14"/>
      <c r="E23" s="15"/>
      <c r="F23" s="19"/>
      <c r="G23" s="149"/>
    </row>
    <row r="24" spans="1:9" x14ac:dyDescent="0.2">
      <c r="A24" s="36" t="s">
        <v>85</v>
      </c>
      <c r="B24" s="136">
        <v>1750</v>
      </c>
      <c r="C24" s="137">
        <v>1</v>
      </c>
      <c r="D24" s="21"/>
      <c r="E24" s="20"/>
      <c r="F24" s="175"/>
      <c r="G24" s="176"/>
    </row>
    <row r="25" spans="1:9" x14ac:dyDescent="0.2">
      <c r="A25" s="35" t="s">
        <v>110</v>
      </c>
      <c r="B25" s="86">
        <f>SUM(B26)</f>
        <v>2500</v>
      </c>
      <c r="C25" s="249">
        <f>SUM(C26)</f>
        <v>0.1</v>
      </c>
      <c r="D25" s="12"/>
      <c r="E25" s="13"/>
      <c r="F25" s="17"/>
      <c r="G25" s="148"/>
    </row>
    <row r="26" spans="1:9" x14ac:dyDescent="0.2">
      <c r="A26" s="166" t="s">
        <v>77</v>
      </c>
      <c r="B26" s="248">
        <v>2500</v>
      </c>
      <c r="C26" s="185">
        <v>0.1</v>
      </c>
      <c r="D26" s="187"/>
      <c r="E26" s="188"/>
      <c r="F26" s="247"/>
      <c r="G26" s="214"/>
    </row>
    <row r="27" spans="1:9" x14ac:dyDescent="0.2">
      <c r="A27" s="28" t="s">
        <v>11</v>
      </c>
      <c r="B27" s="88">
        <f>SUM(B28:B30)</f>
        <v>110000</v>
      </c>
      <c r="C27" s="108">
        <f>SUM(C28:C30)</f>
        <v>2.1</v>
      </c>
      <c r="D27" s="14"/>
      <c r="E27" s="15"/>
      <c r="F27" s="14"/>
      <c r="G27" s="151"/>
    </row>
    <row r="28" spans="1:9" x14ac:dyDescent="0.2">
      <c r="A28" s="128" t="s">
        <v>77</v>
      </c>
      <c r="B28" s="168">
        <v>3000</v>
      </c>
      <c r="C28" s="169">
        <v>0.5</v>
      </c>
      <c r="D28" s="14"/>
      <c r="E28" s="15"/>
      <c r="F28" s="14"/>
      <c r="G28" s="151"/>
    </row>
    <row r="29" spans="1:9" x14ac:dyDescent="0.2">
      <c r="A29" s="36" t="s">
        <v>85</v>
      </c>
      <c r="B29" s="136">
        <v>86000</v>
      </c>
      <c r="C29" s="137">
        <v>1.3</v>
      </c>
      <c r="D29" s="21"/>
      <c r="E29" s="20"/>
      <c r="F29" s="21"/>
      <c r="G29" s="153"/>
    </row>
    <row r="30" spans="1:9" x14ac:dyDescent="0.2">
      <c r="A30" s="37" t="s">
        <v>89</v>
      </c>
      <c r="B30" s="89">
        <v>21000</v>
      </c>
      <c r="C30" s="107">
        <v>0.3</v>
      </c>
      <c r="D30" s="23"/>
      <c r="E30" s="22"/>
      <c r="F30" s="18"/>
      <c r="G30" s="152"/>
    </row>
    <row r="31" spans="1:9" x14ac:dyDescent="0.2">
      <c r="A31" s="35" t="s">
        <v>38</v>
      </c>
      <c r="B31" s="86">
        <f>SUM(B32)</f>
        <v>8000</v>
      </c>
      <c r="C31" s="249">
        <f>SUM(C32)</f>
        <v>0.2</v>
      </c>
      <c r="D31" s="12"/>
      <c r="E31" s="13"/>
      <c r="F31" s="17"/>
      <c r="G31" s="148"/>
    </row>
    <row r="32" spans="1:9" x14ac:dyDescent="0.2">
      <c r="A32" s="166" t="s">
        <v>77</v>
      </c>
      <c r="B32" s="248">
        <v>8000</v>
      </c>
      <c r="C32" s="185">
        <v>0.2</v>
      </c>
      <c r="D32" s="187"/>
      <c r="E32" s="188"/>
      <c r="F32" s="247"/>
      <c r="G32" s="214"/>
    </row>
    <row r="33" spans="1:9" x14ac:dyDescent="0.2">
      <c r="A33" s="40" t="s">
        <v>13</v>
      </c>
      <c r="B33" s="88">
        <f>SUM(B34:B34)</f>
        <v>2000</v>
      </c>
      <c r="C33" s="106">
        <f>SUM(C34:C34)</f>
        <v>2</v>
      </c>
      <c r="D33" s="14"/>
      <c r="E33" s="15"/>
      <c r="F33" s="14"/>
      <c r="G33" s="151"/>
    </row>
    <row r="34" spans="1:9" x14ac:dyDescent="0.2">
      <c r="A34" s="30" t="s">
        <v>81</v>
      </c>
      <c r="B34" s="136">
        <v>2000</v>
      </c>
      <c r="C34" s="137">
        <v>2</v>
      </c>
      <c r="D34" s="21"/>
      <c r="E34" s="20"/>
      <c r="F34" s="21"/>
      <c r="G34" s="153"/>
    </row>
    <row r="35" spans="1:9" x14ac:dyDescent="0.2">
      <c r="A35" s="270" t="s">
        <v>34</v>
      </c>
      <c r="B35" s="271">
        <f>B36+B43+B47+B49+B53+B59+B61+B69+B75+B81+B88+B92+B95+B97+B99+B102+B104+B113+B115+B117+B119+B124+B130+B134+B67+B51+B111+B122</f>
        <v>5388009</v>
      </c>
      <c r="C35" s="396">
        <f>C36+C43+C47+C49+C53+C59+C61+C69+C75+C81+C88+C92+C95+C97+C99+C102+C104+C113+C115+C117+C119+C124+C130+C134+C67+C51+C111+C122</f>
        <v>29424.3</v>
      </c>
      <c r="D35" s="272"/>
      <c r="E35" s="273"/>
      <c r="F35" s="272"/>
      <c r="G35" s="274"/>
      <c r="I35" s="16"/>
    </row>
    <row r="36" spans="1:9" x14ac:dyDescent="0.2">
      <c r="A36" s="28" t="s">
        <v>15</v>
      </c>
      <c r="B36" s="88">
        <f>SUM(B37:B42)</f>
        <v>738000</v>
      </c>
      <c r="C36" s="108">
        <f>SUM(C37:C42)</f>
        <v>96.1</v>
      </c>
      <c r="D36" s="14"/>
      <c r="E36" s="15"/>
      <c r="F36" s="14"/>
      <c r="G36" s="151"/>
    </row>
    <row r="37" spans="1:9" x14ac:dyDescent="0.2">
      <c r="A37" s="30" t="s">
        <v>77</v>
      </c>
      <c r="B37" s="168">
        <v>64000</v>
      </c>
      <c r="C37" s="169">
        <v>8</v>
      </c>
      <c r="D37" s="14"/>
      <c r="E37" s="15"/>
      <c r="F37" s="14"/>
      <c r="G37" s="151"/>
      <c r="I37" s="16"/>
    </row>
    <row r="38" spans="1:9" x14ac:dyDescent="0.2">
      <c r="A38" s="30" t="s">
        <v>81</v>
      </c>
      <c r="B38" s="168">
        <v>134000</v>
      </c>
      <c r="C38" s="169">
        <v>21</v>
      </c>
      <c r="D38" s="14"/>
      <c r="E38" s="15"/>
      <c r="F38" s="14"/>
      <c r="G38" s="151"/>
    </row>
    <row r="39" spans="1:9" x14ac:dyDescent="0.2">
      <c r="A39" s="30" t="s">
        <v>88</v>
      </c>
      <c r="B39" s="168">
        <v>36300</v>
      </c>
      <c r="C39" s="169">
        <v>2</v>
      </c>
      <c r="D39" s="14"/>
      <c r="E39" s="15"/>
      <c r="F39" s="14"/>
      <c r="G39" s="151"/>
    </row>
    <row r="40" spans="1:9" x14ac:dyDescent="0.2">
      <c r="A40" s="30" t="s">
        <v>85</v>
      </c>
      <c r="B40" s="168">
        <v>333500</v>
      </c>
      <c r="C40" s="169">
        <v>38.5</v>
      </c>
      <c r="D40" s="14"/>
      <c r="E40" s="15"/>
      <c r="F40" s="14"/>
      <c r="G40" s="151"/>
    </row>
    <row r="41" spans="1:9" x14ac:dyDescent="0.2">
      <c r="A41" s="36" t="s">
        <v>89</v>
      </c>
      <c r="B41" s="168">
        <v>6000</v>
      </c>
      <c r="C41" s="169">
        <v>0.6</v>
      </c>
      <c r="D41" s="14"/>
      <c r="E41" s="15"/>
      <c r="F41" s="14"/>
      <c r="G41" s="151"/>
      <c r="I41" s="16"/>
    </row>
    <row r="42" spans="1:9" x14ac:dyDescent="0.2">
      <c r="A42" s="39" t="s">
        <v>90</v>
      </c>
      <c r="B42" s="170">
        <v>164200</v>
      </c>
      <c r="C42" s="171">
        <v>26</v>
      </c>
      <c r="D42" s="172"/>
      <c r="E42" s="173"/>
      <c r="F42" s="172"/>
      <c r="G42" s="174"/>
      <c r="I42" s="16"/>
    </row>
    <row r="43" spans="1:9" x14ac:dyDescent="0.2">
      <c r="A43" s="32" t="s">
        <v>16</v>
      </c>
      <c r="B43" s="88">
        <f>SUM(B44:B46)</f>
        <v>71000</v>
      </c>
      <c r="C43" s="106">
        <f>SUM(C44:C46)</f>
        <v>100</v>
      </c>
      <c r="D43" s="14"/>
      <c r="E43" s="15"/>
      <c r="F43" s="14"/>
      <c r="G43" s="151"/>
    </row>
    <row r="44" spans="1:9" x14ac:dyDescent="0.2">
      <c r="A44" s="30" t="s">
        <v>85</v>
      </c>
      <c r="B44" s="136">
        <v>23000</v>
      </c>
      <c r="C44" s="137">
        <v>40</v>
      </c>
      <c r="D44" s="21"/>
      <c r="E44" s="20"/>
      <c r="F44" s="21"/>
      <c r="G44" s="153"/>
    </row>
    <row r="45" spans="1:9" x14ac:dyDescent="0.2">
      <c r="A45" s="36" t="s">
        <v>89</v>
      </c>
      <c r="B45" s="136">
        <v>8000</v>
      </c>
      <c r="C45" s="137">
        <v>10</v>
      </c>
      <c r="D45" s="21"/>
      <c r="E45" s="20"/>
      <c r="F45" s="21"/>
      <c r="G45" s="153"/>
    </row>
    <row r="46" spans="1:9" x14ac:dyDescent="0.2">
      <c r="A46" s="128" t="s">
        <v>90</v>
      </c>
      <c r="B46" s="411">
        <v>40000</v>
      </c>
      <c r="C46" s="169">
        <v>50</v>
      </c>
      <c r="D46" s="14"/>
      <c r="E46" s="15"/>
      <c r="F46" s="14"/>
      <c r="G46" s="151"/>
    </row>
    <row r="47" spans="1:9" x14ac:dyDescent="0.2">
      <c r="A47" s="31" t="s">
        <v>42</v>
      </c>
      <c r="B47" s="86">
        <f>SUM(B48:B48)</f>
        <v>15000</v>
      </c>
      <c r="C47" s="103">
        <f>SUM(C48:C48)</f>
        <v>5</v>
      </c>
      <c r="D47" s="12"/>
      <c r="E47" s="13"/>
      <c r="F47" s="12"/>
      <c r="G47" s="150"/>
    </row>
    <row r="48" spans="1:9" x14ac:dyDescent="0.2">
      <c r="A48" s="30" t="s">
        <v>88</v>
      </c>
      <c r="B48" s="136">
        <v>15000</v>
      </c>
      <c r="C48" s="137">
        <v>5</v>
      </c>
      <c r="D48" s="21"/>
      <c r="E48" s="20"/>
      <c r="F48" s="21"/>
      <c r="G48" s="153"/>
    </row>
    <row r="49" spans="1:7" x14ac:dyDescent="0.2">
      <c r="A49" s="35" t="s">
        <v>122</v>
      </c>
      <c r="B49" s="87">
        <f>SUM(B50)</f>
        <v>14300</v>
      </c>
      <c r="C49" s="108">
        <f>SUM(C50)</f>
        <v>6.5</v>
      </c>
      <c r="D49" s="12"/>
      <c r="E49" s="13"/>
      <c r="F49" s="12"/>
      <c r="G49" s="150"/>
    </row>
    <row r="50" spans="1:7" x14ac:dyDescent="0.2">
      <c r="A50" s="39" t="s">
        <v>89</v>
      </c>
      <c r="B50" s="170">
        <v>14300</v>
      </c>
      <c r="C50" s="171">
        <v>6.5</v>
      </c>
      <c r="D50" s="172"/>
      <c r="E50" s="173"/>
      <c r="F50" s="172"/>
      <c r="G50" s="174"/>
    </row>
    <row r="51" spans="1:7" s="52" customFormat="1" x14ac:dyDescent="0.2">
      <c r="A51" s="35" t="s">
        <v>131</v>
      </c>
      <c r="B51" s="87">
        <f>SUM(B52)</f>
        <v>5000</v>
      </c>
      <c r="C51" s="108">
        <f>SUM(C52)</f>
        <v>0.5</v>
      </c>
      <c r="D51" s="29"/>
      <c r="E51" s="44"/>
      <c r="F51" s="29"/>
      <c r="G51" s="135"/>
    </row>
    <row r="52" spans="1:7" x14ac:dyDescent="0.2">
      <c r="A52" s="39" t="s">
        <v>77</v>
      </c>
      <c r="B52" s="170">
        <v>5000</v>
      </c>
      <c r="C52" s="171">
        <v>0.5</v>
      </c>
      <c r="D52" s="172"/>
      <c r="E52" s="173"/>
      <c r="F52" s="172"/>
      <c r="G52" s="174"/>
    </row>
    <row r="53" spans="1:7" x14ac:dyDescent="0.2">
      <c r="A53" s="31" t="s">
        <v>19</v>
      </c>
      <c r="B53" s="87">
        <f>SUM(B54:B58)</f>
        <v>494300</v>
      </c>
      <c r="C53" s="108">
        <f>SUM(C54:C58)</f>
        <v>3570</v>
      </c>
      <c r="D53" s="12"/>
      <c r="E53" s="13"/>
      <c r="F53" s="12"/>
      <c r="G53" s="150"/>
    </row>
    <row r="54" spans="1:7" x14ac:dyDescent="0.2">
      <c r="A54" s="30" t="s">
        <v>77</v>
      </c>
      <c r="B54" s="136">
        <v>8500</v>
      </c>
      <c r="C54" s="137">
        <v>50</v>
      </c>
      <c r="D54" s="21"/>
      <c r="E54" s="20"/>
      <c r="F54" s="21"/>
      <c r="G54" s="153"/>
    </row>
    <row r="55" spans="1:7" x14ac:dyDescent="0.2">
      <c r="A55" s="30" t="s">
        <v>81</v>
      </c>
      <c r="B55" s="136">
        <v>16000</v>
      </c>
      <c r="C55" s="137">
        <v>200</v>
      </c>
      <c r="D55" s="21"/>
      <c r="E55" s="20"/>
      <c r="F55" s="21"/>
      <c r="G55" s="153"/>
    </row>
    <row r="56" spans="1:7" x14ac:dyDescent="0.2">
      <c r="A56" s="30" t="s">
        <v>85</v>
      </c>
      <c r="B56" s="136">
        <v>8500</v>
      </c>
      <c r="C56" s="137">
        <v>50</v>
      </c>
      <c r="D56" s="21"/>
      <c r="E56" s="20"/>
      <c r="F56" s="21"/>
      <c r="G56" s="153"/>
    </row>
    <row r="57" spans="1:7" x14ac:dyDescent="0.2">
      <c r="A57" s="36" t="s">
        <v>89</v>
      </c>
      <c r="B57" s="136">
        <v>54400</v>
      </c>
      <c r="C57" s="137">
        <v>320</v>
      </c>
      <c r="D57" s="21"/>
      <c r="E57" s="20"/>
      <c r="F57" s="21"/>
      <c r="G57" s="153"/>
    </row>
    <row r="58" spans="1:7" x14ac:dyDescent="0.2">
      <c r="A58" s="39" t="s">
        <v>90</v>
      </c>
      <c r="B58" s="170">
        <v>406900</v>
      </c>
      <c r="C58" s="171">
        <v>2950</v>
      </c>
      <c r="D58" s="172"/>
      <c r="E58" s="173"/>
      <c r="F58" s="172"/>
      <c r="G58" s="174"/>
    </row>
    <row r="59" spans="1:7" x14ac:dyDescent="0.2">
      <c r="A59" s="32" t="s">
        <v>52</v>
      </c>
      <c r="B59" s="91">
        <f>B60</f>
        <v>40000</v>
      </c>
      <c r="C59" s="110">
        <f>C60</f>
        <v>300</v>
      </c>
      <c r="D59" s="14"/>
      <c r="E59" s="15"/>
      <c r="F59" s="14"/>
      <c r="G59" s="151"/>
    </row>
    <row r="60" spans="1:7" x14ac:dyDescent="0.2">
      <c r="A60" s="38" t="s">
        <v>81</v>
      </c>
      <c r="B60" s="89">
        <v>40000</v>
      </c>
      <c r="C60" s="107">
        <v>300</v>
      </c>
      <c r="D60" s="23"/>
      <c r="E60" s="22"/>
      <c r="F60" s="23"/>
      <c r="G60" s="157"/>
    </row>
    <row r="61" spans="1:7" x14ac:dyDescent="0.2">
      <c r="A61" s="31" t="s">
        <v>18</v>
      </c>
      <c r="B61" s="87">
        <f>SUM(B62:B66)</f>
        <v>458900</v>
      </c>
      <c r="C61" s="108">
        <f>SUM(C62:C66)</f>
        <v>3450</v>
      </c>
      <c r="D61" s="12"/>
      <c r="E61" s="13"/>
      <c r="F61" s="12"/>
      <c r="G61" s="150"/>
    </row>
    <row r="62" spans="1:7" x14ac:dyDescent="0.2">
      <c r="A62" s="30" t="s">
        <v>77</v>
      </c>
      <c r="B62" s="136">
        <v>8500</v>
      </c>
      <c r="C62" s="137">
        <v>50</v>
      </c>
      <c r="D62" s="21"/>
      <c r="E62" s="20"/>
      <c r="F62" s="21"/>
      <c r="G62" s="153"/>
    </row>
    <row r="63" spans="1:7" x14ac:dyDescent="0.2">
      <c r="A63" s="30" t="s">
        <v>81</v>
      </c>
      <c r="B63" s="136">
        <v>8000</v>
      </c>
      <c r="C63" s="137">
        <v>100</v>
      </c>
      <c r="D63" s="21"/>
      <c r="E63" s="20"/>
      <c r="F63" s="21"/>
      <c r="G63" s="153"/>
    </row>
    <row r="64" spans="1:7" x14ac:dyDescent="0.2">
      <c r="A64" s="30" t="s">
        <v>85</v>
      </c>
      <c r="B64" s="136">
        <v>259200</v>
      </c>
      <c r="C64" s="137">
        <v>2110</v>
      </c>
      <c r="D64" s="21"/>
      <c r="E64" s="20"/>
      <c r="F64" s="21"/>
      <c r="G64" s="153"/>
    </row>
    <row r="65" spans="1:7" x14ac:dyDescent="0.2">
      <c r="A65" s="36" t="s">
        <v>89</v>
      </c>
      <c r="B65" s="136">
        <v>25500</v>
      </c>
      <c r="C65" s="137">
        <v>150</v>
      </c>
      <c r="D65" s="21"/>
      <c r="E65" s="20"/>
      <c r="F65" s="21"/>
      <c r="G65" s="153"/>
    </row>
    <row r="66" spans="1:7" x14ac:dyDescent="0.2">
      <c r="A66" s="34" t="s">
        <v>90</v>
      </c>
      <c r="B66" s="170">
        <v>157700</v>
      </c>
      <c r="C66" s="171">
        <v>1040</v>
      </c>
      <c r="D66" s="172"/>
      <c r="E66" s="173"/>
      <c r="F66" s="172"/>
      <c r="G66" s="174"/>
    </row>
    <row r="67" spans="1:7" s="52" customFormat="1" x14ac:dyDescent="0.2">
      <c r="A67" s="31" t="s">
        <v>128</v>
      </c>
      <c r="B67" s="86">
        <f>SUM(B68)</f>
        <v>1500</v>
      </c>
      <c r="C67" s="108">
        <f>SUM(C68)</f>
        <v>1</v>
      </c>
      <c r="D67" s="29"/>
      <c r="E67" s="44"/>
      <c r="F67" s="29"/>
      <c r="G67" s="135"/>
    </row>
    <row r="68" spans="1:7" x14ac:dyDescent="0.2">
      <c r="A68" s="34" t="s">
        <v>81</v>
      </c>
      <c r="B68" s="195">
        <v>1500</v>
      </c>
      <c r="C68" s="171">
        <v>1</v>
      </c>
      <c r="D68" s="172"/>
      <c r="E68" s="173"/>
      <c r="F68" s="172"/>
      <c r="G68" s="174"/>
    </row>
    <row r="69" spans="1:7" x14ac:dyDescent="0.2">
      <c r="A69" s="32" t="s">
        <v>91</v>
      </c>
      <c r="B69" s="393">
        <f>SUM(B70:B74)</f>
        <v>179800</v>
      </c>
      <c r="C69" s="394">
        <f>SUM(C70:C74)</f>
        <v>1150</v>
      </c>
      <c r="D69" s="14"/>
      <c r="E69" s="15"/>
      <c r="F69" s="14"/>
      <c r="G69" s="151"/>
    </row>
    <row r="70" spans="1:7" x14ac:dyDescent="0.2">
      <c r="A70" s="30" t="s">
        <v>81</v>
      </c>
      <c r="B70" s="256">
        <v>8000</v>
      </c>
      <c r="C70" s="263">
        <v>100</v>
      </c>
      <c r="D70" s="21"/>
      <c r="E70" s="20"/>
      <c r="F70" s="21"/>
      <c r="G70" s="153"/>
    </row>
    <row r="71" spans="1:7" x14ac:dyDescent="0.2">
      <c r="A71" s="122" t="s">
        <v>88</v>
      </c>
      <c r="B71" s="180">
        <v>12000</v>
      </c>
      <c r="C71" s="181">
        <v>100</v>
      </c>
      <c r="D71" s="18"/>
      <c r="E71" s="182"/>
      <c r="F71" s="18"/>
      <c r="G71" s="152"/>
    </row>
    <row r="72" spans="1:7" x14ac:dyDescent="0.2">
      <c r="A72" s="30" t="s">
        <v>85</v>
      </c>
      <c r="B72" s="89">
        <v>102000</v>
      </c>
      <c r="C72" s="107">
        <v>600</v>
      </c>
      <c r="D72" s="18"/>
      <c r="E72" s="182"/>
      <c r="F72" s="18"/>
      <c r="G72" s="152"/>
    </row>
    <row r="73" spans="1:7" x14ac:dyDescent="0.2">
      <c r="A73" s="38" t="s">
        <v>89</v>
      </c>
      <c r="B73" s="89">
        <v>34000</v>
      </c>
      <c r="C73" s="107">
        <v>200</v>
      </c>
      <c r="D73" s="18"/>
      <c r="E73" s="182"/>
      <c r="F73" s="18"/>
      <c r="G73" s="152"/>
    </row>
    <row r="74" spans="1:7" x14ac:dyDescent="0.2">
      <c r="A74" s="38" t="s">
        <v>90</v>
      </c>
      <c r="B74" s="89">
        <v>23800</v>
      </c>
      <c r="C74" s="107">
        <v>150</v>
      </c>
      <c r="D74" s="23"/>
      <c r="E74" s="22"/>
      <c r="F74" s="23"/>
      <c r="G74" s="157"/>
    </row>
    <row r="75" spans="1:7" x14ac:dyDescent="0.2">
      <c r="A75" s="31" t="s">
        <v>17</v>
      </c>
      <c r="B75" s="87">
        <f>SUM(B76:B80)</f>
        <v>64550</v>
      </c>
      <c r="C75" s="108">
        <f>SUM(C76:C80)</f>
        <v>515</v>
      </c>
      <c r="D75" s="12"/>
      <c r="E75" s="13"/>
      <c r="F75" s="12"/>
      <c r="G75" s="150"/>
    </row>
    <row r="76" spans="1:7" x14ac:dyDescent="0.2">
      <c r="A76" s="120" t="s">
        <v>81</v>
      </c>
      <c r="B76" s="168">
        <v>20000</v>
      </c>
      <c r="C76" s="169">
        <v>250</v>
      </c>
      <c r="D76" s="14"/>
      <c r="E76" s="15"/>
      <c r="F76" s="14"/>
      <c r="G76" s="151"/>
    </row>
    <row r="77" spans="1:7" x14ac:dyDescent="0.2">
      <c r="A77" s="120" t="s">
        <v>88</v>
      </c>
      <c r="B77" s="168">
        <v>8000</v>
      </c>
      <c r="C77" s="169">
        <v>50</v>
      </c>
      <c r="D77" s="14"/>
      <c r="E77" s="15"/>
      <c r="F77" s="14"/>
      <c r="G77" s="151"/>
    </row>
    <row r="78" spans="1:7" x14ac:dyDescent="0.2">
      <c r="A78" s="120" t="s">
        <v>85</v>
      </c>
      <c r="B78" s="168">
        <v>17000</v>
      </c>
      <c r="C78" s="169">
        <v>100</v>
      </c>
      <c r="D78" s="14"/>
      <c r="E78" s="15"/>
      <c r="F78" s="14"/>
      <c r="G78" s="151"/>
    </row>
    <row r="79" spans="1:7" x14ac:dyDescent="0.2">
      <c r="A79" s="36" t="s">
        <v>89</v>
      </c>
      <c r="B79" s="136">
        <v>17000</v>
      </c>
      <c r="C79" s="137">
        <v>100</v>
      </c>
      <c r="D79" s="21"/>
      <c r="E79" s="20"/>
      <c r="F79" s="21"/>
      <c r="G79" s="153"/>
    </row>
    <row r="80" spans="1:7" x14ac:dyDescent="0.2">
      <c r="A80" s="34" t="s">
        <v>90</v>
      </c>
      <c r="B80" s="170">
        <v>2550</v>
      </c>
      <c r="C80" s="171">
        <v>15</v>
      </c>
      <c r="D80" s="172"/>
      <c r="E80" s="173"/>
      <c r="F80" s="172"/>
      <c r="G80" s="174"/>
    </row>
    <row r="81" spans="1:7" x14ac:dyDescent="0.2">
      <c r="A81" s="32" t="s">
        <v>21</v>
      </c>
      <c r="B81" s="88">
        <f>SUM(B82:B87)</f>
        <v>2281359</v>
      </c>
      <c r="C81" s="106">
        <f>SUM(C82:C87)</f>
        <v>17167</v>
      </c>
      <c r="D81" s="14"/>
      <c r="E81" s="15"/>
      <c r="F81" s="14"/>
      <c r="G81" s="151"/>
    </row>
    <row r="82" spans="1:7" x14ac:dyDescent="0.2">
      <c r="A82" s="30" t="s">
        <v>77</v>
      </c>
      <c r="B82" s="136">
        <v>23800</v>
      </c>
      <c r="C82" s="137">
        <v>140</v>
      </c>
      <c r="D82" s="21"/>
      <c r="E82" s="20"/>
      <c r="F82" s="21"/>
      <c r="G82" s="153"/>
    </row>
    <row r="83" spans="1:7" x14ac:dyDescent="0.2">
      <c r="A83" s="30" t="s">
        <v>81</v>
      </c>
      <c r="B83" s="136">
        <v>255200</v>
      </c>
      <c r="C83" s="137">
        <v>3070</v>
      </c>
      <c r="D83" s="21"/>
      <c r="E83" s="20"/>
      <c r="F83" s="21"/>
      <c r="G83" s="153"/>
    </row>
    <row r="84" spans="1:7" x14ac:dyDescent="0.2">
      <c r="A84" s="30" t="s">
        <v>88</v>
      </c>
      <c r="B84" s="136">
        <v>431359</v>
      </c>
      <c r="C84" s="137">
        <v>2585</v>
      </c>
      <c r="D84" s="21"/>
      <c r="E84" s="20"/>
      <c r="F84" s="21"/>
      <c r="G84" s="153"/>
    </row>
    <row r="85" spans="1:7" x14ac:dyDescent="0.2">
      <c r="A85" s="30" t="s">
        <v>85</v>
      </c>
      <c r="B85" s="136">
        <v>181500</v>
      </c>
      <c r="C85" s="137">
        <v>1100</v>
      </c>
      <c r="D85" s="21"/>
      <c r="E85" s="20"/>
      <c r="F85" s="21"/>
      <c r="G85" s="153"/>
    </row>
    <row r="86" spans="1:7" x14ac:dyDescent="0.2">
      <c r="A86" s="36" t="s">
        <v>89</v>
      </c>
      <c r="B86" s="136">
        <v>5100</v>
      </c>
      <c r="C86" s="137">
        <v>30</v>
      </c>
      <c r="D86" s="21"/>
      <c r="E86" s="20"/>
      <c r="F86" s="21"/>
      <c r="G86" s="153"/>
    </row>
    <row r="87" spans="1:7" x14ac:dyDescent="0.2">
      <c r="A87" s="38" t="s">
        <v>90</v>
      </c>
      <c r="B87" s="89">
        <v>1384400</v>
      </c>
      <c r="C87" s="107">
        <v>10242</v>
      </c>
      <c r="D87" s="23"/>
      <c r="E87" s="22"/>
      <c r="F87" s="23"/>
      <c r="G87" s="157"/>
    </row>
    <row r="88" spans="1:7" x14ac:dyDescent="0.2">
      <c r="A88" s="31" t="s">
        <v>20</v>
      </c>
      <c r="B88" s="87">
        <f>SUM(B89:B91)</f>
        <v>375200</v>
      </c>
      <c r="C88" s="108">
        <f>SUM(C89:C91)</f>
        <v>2520</v>
      </c>
      <c r="D88" s="12"/>
      <c r="E88" s="13"/>
      <c r="F88" s="12"/>
      <c r="G88" s="150"/>
    </row>
    <row r="89" spans="1:7" x14ac:dyDescent="0.2">
      <c r="A89" s="30" t="s">
        <v>88</v>
      </c>
      <c r="B89" s="136">
        <v>20000</v>
      </c>
      <c r="C89" s="137">
        <v>200</v>
      </c>
      <c r="D89" s="21"/>
      <c r="E89" s="20"/>
      <c r="F89" s="21"/>
      <c r="G89" s="153"/>
    </row>
    <row r="90" spans="1:7" x14ac:dyDescent="0.2">
      <c r="A90" s="30" t="s">
        <v>85</v>
      </c>
      <c r="B90" s="136">
        <v>21500</v>
      </c>
      <c r="C90" s="137">
        <v>150</v>
      </c>
      <c r="D90" s="21"/>
      <c r="E90" s="20"/>
      <c r="F90" s="21"/>
      <c r="G90" s="153"/>
    </row>
    <row r="91" spans="1:7" x14ac:dyDescent="0.2">
      <c r="A91" s="34" t="s">
        <v>90</v>
      </c>
      <c r="B91" s="170">
        <v>333700</v>
      </c>
      <c r="C91" s="171">
        <v>2170</v>
      </c>
      <c r="D91" s="172"/>
      <c r="E91" s="173"/>
      <c r="F91" s="172"/>
      <c r="G91" s="174"/>
    </row>
    <row r="92" spans="1:7" x14ac:dyDescent="0.2">
      <c r="A92" s="28" t="s">
        <v>22</v>
      </c>
      <c r="B92" s="88">
        <f>SUM(B93:B94)</f>
        <v>10000</v>
      </c>
      <c r="C92" s="106">
        <f>SUM(C93:C94)</f>
        <v>155</v>
      </c>
      <c r="D92" s="14"/>
      <c r="E92" s="15"/>
      <c r="F92" s="14"/>
      <c r="G92" s="151"/>
    </row>
    <row r="93" spans="1:7" x14ac:dyDescent="0.2">
      <c r="A93" s="30" t="s">
        <v>77</v>
      </c>
      <c r="B93" s="136">
        <v>1000</v>
      </c>
      <c r="C93" s="137">
        <v>10</v>
      </c>
      <c r="D93" s="21"/>
      <c r="E93" s="20"/>
      <c r="F93" s="21"/>
      <c r="G93" s="153"/>
    </row>
    <row r="94" spans="1:7" x14ac:dyDescent="0.2">
      <c r="A94" s="34" t="s">
        <v>85</v>
      </c>
      <c r="B94" s="170">
        <v>9000</v>
      </c>
      <c r="C94" s="171">
        <v>145</v>
      </c>
      <c r="D94" s="172"/>
      <c r="E94" s="173"/>
      <c r="F94" s="172"/>
      <c r="G94" s="174"/>
    </row>
    <row r="95" spans="1:7" x14ac:dyDescent="0.2">
      <c r="A95" s="32" t="s">
        <v>23</v>
      </c>
      <c r="B95" s="88">
        <f>SUM(B96:B96)</f>
        <v>1000</v>
      </c>
      <c r="C95" s="106">
        <f>SUM(C96:C96)</f>
        <v>10</v>
      </c>
      <c r="D95" s="14"/>
      <c r="E95" s="15"/>
      <c r="F95" s="14"/>
      <c r="G95" s="151"/>
    </row>
    <row r="96" spans="1:7" x14ac:dyDescent="0.2">
      <c r="A96" s="122" t="s">
        <v>81</v>
      </c>
      <c r="B96" s="180">
        <v>1000</v>
      </c>
      <c r="C96" s="181">
        <v>10</v>
      </c>
      <c r="D96" s="18"/>
      <c r="E96" s="182"/>
      <c r="F96" s="18"/>
      <c r="G96" s="152"/>
    </row>
    <row r="97" spans="1:7" x14ac:dyDescent="0.2">
      <c r="A97" s="242" t="s">
        <v>111</v>
      </c>
      <c r="B97" s="87">
        <f>SUM(B98)</f>
        <v>10800</v>
      </c>
      <c r="C97" s="243">
        <f>SUM(C98)</f>
        <v>0.9</v>
      </c>
      <c r="D97" s="240"/>
      <c r="E97" s="240"/>
      <c r="F97" s="240"/>
      <c r="G97" s="241"/>
    </row>
    <row r="98" spans="1:7" x14ac:dyDescent="0.2">
      <c r="A98" s="165" t="s">
        <v>89</v>
      </c>
      <c r="B98" s="170">
        <v>10800</v>
      </c>
      <c r="C98" s="183">
        <v>0.9</v>
      </c>
      <c r="D98" s="183"/>
      <c r="E98" s="183"/>
      <c r="F98" s="183"/>
      <c r="G98" s="184"/>
    </row>
    <row r="99" spans="1:7" x14ac:dyDescent="0.2">
      <c r="A99" s="242" t="s">
        <v>112</v>
      </c>
      <c r="B99" s="87">
        <f>SUM(B100:B101)</f>
        <v>19500</v>
      </c>
      <c r="C99" s="243">
        <f>SUM(C100:C101)</f>
        <v>1.3</v>
      </c>
      <c r="D99" s="240"/>
      <c r="E99" s="240"/>
      <c r="F99" s="240"/>
      <c r="G99" s="241"/>
    </row>
    <row r="100" spans="1:7" x14ac:dyDescent="0.2">
      <c r="A100" s="403" t="s">
        <v>85</v>
      </c>
      <c r="B100" s="180">
        <v>15000</v>
      </c>
      <c r="C100" s="401">
        <v>1</v>
      </c>
      <c r="D100" s="401"/>
      <c r="E100" s="401"/>
      <c r="F100" s="401"/>
      <c r="G100" s="402"/>
    </row>
    <row r="101" spans="1:7" x14ac:dyDescent="0.2">
      <c r="A101" s="165" t="s">
        <v>89</v>
      </c>
      <c r="B101" s="170">
        <v>4500</v>
      </c>
      <c r="C101" s="183">
        <v>0.3</v>
      </c>
      <c r="D101" s="183"/>
      <c r="E101" s="183"/>
      <c r="F101" s="183"/>
      <c r="G101" s="184"/>
    </row>
    <row r="102" spans="1:7" x14ac:dyDescent="0.2">
      <c r="A102" s="28" t="s">
        <v>86</v>
      </c>
      <c r="B102" s="141">
        <f>B103</f>
        <v>8400</v>
      </c>
      <c r="C102" s="103">
        <f>C103</f>
        <v>3</v>
      </c>
      <c r="D102" s="14"/>
      <c r="E102" s="15"/>
      <c r="F102" s="14"/>
      <c r="G102" s="151"/>
    </row>
    <row r="103" spans="1:7" x14ac:dyDescent="0.2">
      <c r="A103" s="37" t="s">
        <v>85</v>
      </c>
      <c r="B103" s="89">
        <v>8400</v>
      </c>
      <c r="C103" s="107">
        <v>3</v>
      </c>
      <c r="D103" s="23"/>
      <c r="E103" s="22"/>
      <c r="F103" s="23"/>
      <c r="G103" s="157"/>
    </row>
    <row r="104" spans="1:7" x14ac:dyDescent="0.2">
      <c r="A104" s="35" t="s">
        <v>24</v>
      </c>
      <c r="B104" s="87">
        <f>SUM(B105:B110)</f>
        <v>239400</v>
      </c>
      <c r="C104" s="108">
        <f>SUM(C105:C110)</f>
        <v>199.6</v>
      </c>
      <c r="D104" s="12"/>
      <c r="E104" s="13"/>
      <c r="F104" s="12"/>
      <c r="G104" s="150"/>
    </row>
    <row r="105" spans="1:7" x14ac:dyDescent="0.2">
      <c r="A105" s="36" t="s">
        <v>77</v>
      </c>
      <c r="B105" s="136">
        <v>1000</v>
      </c>
      <c r="C105" s="137">
        <v>2</v>
      </c>
      <c r="D105" s="21"/>
      <c r="E105" s="20"/>
      <c r="F105" s="21"/>
      <c r="G105" s="153"/>
    </row>
    <row r="106" spans="1:7" x14ac:dyDescent="0.2">
      <c r="A106" s="30" t="s">
        <v>81</v>
      </c>
      <c r="B106" s="136">
        <v>50000</v>
      </c>
      <c r="C106" s="137">
        <v>41</v>
      </c>
      <c r="D106" s="21"/>
      <c r="E106" s="20"/>
      <c r="F106" s="21"/>
      <c r="G106" s="153"/>
    </row>
    <row r="107" spans="1:7" x14ac:dyDescent="0.2">
      <c r="A107" s="30" t="s">
        <v>88</v>
      </c>
      <c r="B107" s="136">
        <v>48000</v>
      </c>
      <c r="C107" s="137">
        <v>76</v>
      </c>
      <c r="D107" s="21"/>
      <c r="E107" s="20"/>
      <c r="F107" s="21"/>
      <c r="G107" s="153"/>
    </row>
    <row r="108" spans="1:7" x14ac:dyDescent="0.2">
      <c r="A108" s="30" t="s">
        <v>85</v>
      </c>
      <c r="B108" s="136">
        <v>28600</v>
      </c>
      <c r="C108" s="137">
        <v>15.5</v>
      </c>
      <c r="D108" s="21"/>
      <c r="E108" s="20"/>
      <c r="F108" s="21"/>
      <c r="G108" s="153"/>
    </row>
    <row r="109" spans="1:7" x14ac:dyDescent="0.2">
      <c r="A109" s="30" t="s">
        <v>89</v>
      </c>
      <c r="B109" s="136">
        <v>50400</v>
      </c>
      <c r="C109" s="137">
        <v>25.6</v>
      </c>
      <c r="D109" s="21"/>
      <c r="E109" s="20"/>
      <c r="F109" s="21"/>
      <c r="G109" s="153"/>
    </row>
    <row r="110" spans="1:7" x14ac:dyDescent="0.2">
      <c r="A110" s="34" t="s">
        <v>90</v>
      </c>
      <c r="B110" s="170">
        <v>61400</v>
      </c>
      <c r="C110" s="171">
        <v>39.5</v>
      </c>
      <c r="D110" s="172"/>
      <c r="E110" s="173"/>
      <c r="F110" s="172"/>
      <c r="G110" s="174"/>
    </row>
    <row r="111" spans="1:7" s="52" customFormat="1" x14ac:dyDescent="0.2">
      <c r="A111" s="31" t="s">
        <v>133</v>
      </c>
      <c r="B111" s="87">
        <f>SUM(B112)</f>
        <v>8000</v>
      </c>
      <c r="C111" s="108">
        <f>SUM(C112)</f>
        <v>1</v>
      </c>
      <c r="D111" s="29"/>
      <c r="E111" s="44"/>
      <c r="F111" s="29"/>
      <c r="G111" s="135"/>
    </row>
    <row r="112" spans="1:7" x14ac:dyDescent="0.2">
      <c r="A112" s="34" t="s">
        <v>81</v>
      </c>
      <c r="B112" s="170">
        <v>8000</v>
      </c>
      <c r="C112" s="171">
        <v>1</v>
      </c>
      <c r="D112" s="172"/>
      <c r="E112" s="173"/>
      <c r="F112" s="172"/>
      <c r="G112" s="174"/>
    </row>
    <row r="113" spans="1:7" s="52" customFormat="1" x14ac:dyDescent="0.2">
      <c r="A113" s="31" t="s">
        <v>97</v>
      </c>
      <c r="B113" s="87">
        <f>SUM(B114:B114)</f>
        <v>1600</v>
      </c>
      <c r="C113" s="108">
        <f>SUM(C114:C114)</f>
        <v>0.2</v>
      </c>
      <c r="D113" s="29"/>
      <c r="E113" s="44"/>
      <c r="F113" s="29"/>
      <c r="G113" s="135"/>
    </row>
    <row r="114" spans="1:7" x14ac:dyDescent="0.2">
      <c r="A114" s="34" t="s">
        <v>77</v>
      </c>
      <c r="B114" s="170">
        <v>1600</v>
      </c>
      <c r="C114" s="171">
        <v>0.2</v>
      </c>
      <c r="D114" s="172"/>
      <c r="E114" s="173"/>
      <c r="F114" s="172"/>
      <c r="G114" s="174"/>
    </row>
    <row r="115" spans="1:7" x14ac:dyDescent="0.2">
      <c r="A115" s="32" t="s">
        <v>126</v>
      </c>
      <c r="B115" s="141">
        <f>SUM(B116)</f>
        <v>1000</v>
      </c>
      <c r="C115" s="394">
        <f>SUM(C116)</f>
        <v>20</v>
      </c>
      <c r="D115" s="14"/>
      <c r="E115" s="15"/>
      <c r="F115" s="14"/>
      <c r="G115" s="151"/>
    </row>
    <row r="116" spans="1:7" x14ac:dyDescent="0.2">
      <c r="A116" s="120" t="s">
        <v>81</v>
      </c>
      <c r="B116" s="168">
        <v>1000</v>
      </c>
      <c r="C116" s="169">
        <v>20</v>
      </c>
      <c r="D116" s="14"/>
      <c r="E116" s="15"/>
      <c r="F116" s="14"/>
      <c r="G116" s="151"/>
    </row>
    <row r="117" spans="1:7" x14ac:dyDescent="0.2">
      <c r="A117" s="35" t="s">
        <v>26</v>
      </c>
      <c r="B117" s="87">
        <f>SUM(B118:B118)</f>
        <v>5800</v>
      </c>
      <c r="C117" s="108">
        <f>SUM(C118:C118)</f>
        <v>0.4</v>
      </c>
      <c r="D117" s="12"/>
      <c r="E117" s="13"/>
      <c r="F117" s="12"/>
      <c r="G117" s="150"/>
    </row>
    <row r="118" spans="1:7" x14ac:dyDescent="0.2">
      <c r="A118" s="34" t="s">
        <v>89</v>
      </c>
      <c r="B118" s="170">
        <v>5800</v>
      </c>
      <c r="C118" s="171">
        <v>0.4</v>
      </c>
      <c r="D118" s="172"/>
      <c r="E118" s="173"/>
      <c r="F118" s="172"/>
      <c r="G118" s="174"/>
    </row>
    <row r="119" spans="1:7" x14ac:dyDescent="0.2">
      <c r="A119" s="35" t="s">
        <v>43</v>
      </c>
      <c r="B119" s="87">
        <f>SUM(B120:B121)</f>
        <v>7500</v>
      </c>
      <c r="C119" s="138">
        <f>SUM(C120:C121)</f>
        <v>3.6</v>
      </c>
      <c r="D119" s="12"/>
      <c r="E119" s="13"/>
      <c r="F119" s="12"/>
      <c r="G119" s="150"/>
    </row>
    <row r="120" spans="1:7" x14ac:dyDescent="0.2">
      <c r="A120" s="38" t="s">
        <v>89</v>
      </c>
      <c r="B120" s="89">
        <v>1500</v>
      </c>
      <c r="C120" s="107">
        <v>0.6</v>
      </c>
      <c r="D120" s="23"/>
      <c r="E120" s="22"/>
      <c r="F120" s="23"/>
      <c r="G120" s="157"/>
    </row>
    <row r="121" spans="1:7" x14ac:dyDescent="0.2">
      <c r="A121" s="165" t="s">
        <v>90</v>
      </c>
      <c r="B121" s="244">
        <v>6000</v>
      </c>
      <c r="C121" s="183">
        <v>3</v>
      </c>
      <c r="D121" s="183"/>
      <c r="E121" s="183"/>
      <c r="F121" s="183"/>
      <c r="G121" s="184"/>
    </row>
    <row r="122" spans="1:7" s="52" customFormat="1" x14ac:dyDescent="0.2">
      <c r="A122" s="242" t="s">
        <v>139</v>
      </c>
      <c r="B122" s="406">
        <f>SUM(B123)</f>
        <v>3000</v>
      </c>
      <c r="C122" s="243">
        <f>SUM(C123)</f>
        <v>0.2</v>
      </c>
      <c r="D122" s="243"/>
      <c r="E122" s="243"/>
      <c r="F122" s="243"/>
      <c r="G122" s="255"/>
    </row>
    <row r="123" spans="1:7" x14ac:dyDescent="0.2">
      <c r="A123" s="165" t="s">
        <v>89</v>
      </c>
      <c r="B123" s="244">
        <v>3000</v>
      </c>
      <c r="C123" s="183">
        <v>0.2</v>
      </c>
      <c r="D123" s="183"/>
      <c r="E123" s="183"/>
      <c r="F123" s="183"/>
      <c r="G123" s="184"/>
    </row>
    <row r="124" spans="1:7" x14ac:dyDescent="0.2">
      <c r="A124" s="35" t="s">
        <v>28</v>
      </c>
      <c r="B124" s="87">
        <f>SUM(B125:B129)</f>
        <v>137000</v>
      </c>
      <c r="C124" s="108">
        <f>SUM(C125:C129)</f>
        <v>56</v>
      </c>
      <c r="D124" s="12"/>
      <c r="E124" s="13"/>
      <c r="F124" s="12"/>
      <c r="G124" s="150"/>
    </row>
    <row r="125" spans="1:7" x14ac:dyDescent="0.2">
      <c r="A125" s="36" t="s">
        <v>77</v>
      </c>
      <c r="B125" s="136">
        <v>1000</v>
      </c>
      <c r="C125" s="137">
        <v>1</v>
      </c>
      <c r="D125" s="21"/>
      <c r="E125" s="20"/>
      <c r="F125" s="21"/>
      <c r="G125" s="153"/>
    </row>
    <row r="126" spans="1:7" x14ac:dyDescent="0.2">
      <c r="A126" s="36" t="s">
        <v>81</v>
      </c>
      <c r="B126" s="136">
        <v>4500</v>
      </c>
      <c r="C126" s="137">
        <v>3</v>
      </c>
      <c r="D126" s="21"/>
      <c r="E126" s="20"/>
      <c r="F126" s="21"/>
      <c r="G126" s="153"/>
    </row>
    <row r="127" spans="1:7" x14ac:dyDescent="0.2">
      <c r="A127" s="30" t="s">
        <v>88</v>
      </c>
      <c r="B127" s="136">
        <v>28000</v>
      </c>
      <c r="C127" s="137">
        <v>13</v>
      </c>
      <c r="D127" s="21"/>
      <c r="E127" s="20"/>
      <c r="F127" s="21"/>
      <c r="G127" s="153"/>
    </row>
    <row r="128" spans="1:7" x14ac:dyDescent="0.2">
      <c r="A128" s="30" t="s">
        <v>85</v>
      </c>
      <c r="B128" s="136">
        <v>27000</v>
      </c>
      <c r="C128" s="137">
        <v>9</v>
      </c>
      <c r="D128" s="21"/>
      <c r="E128" s="20"/>
      <c r="F128" s="21"/>
      <c r="G128" s="153"/>
    </row>
    <row r="129" spans="1:9" x14ac:dyDescent="0.2">
      <c r="A129" s="34" t="s">
        <v>90</v>
      </c>
      <c r="B129" s="170">
        <v>76500</v>
      </c>
      <c r="C129" s="171">
        <v>30</v>
      </c>
      <c r="D129" s="172"/>
      <c r="E129" s="173"/>
      <c r="F129" s="172"/>
      <c r="G129" s="174"/>
    </row>
    <row r="130" spans="1:9" x14ac:dyDescent="0.2">
      <c r="A130" s="28" t="s">
        <v>29</v>
      </c>
      <c r="B130" s="88">
        <f>SUM(B131:B133)</f>
        <v>63900</v>
      </c>
      <c r="C130" s="106">
        <f>SUM(C131:C133)</f>
        <v>17</v>
      </c>
      <c r="D130" s="14"/>
      <c r="E130" s="15"/>
      <c r="F130" s="14"/>
      <c r="G130" s="151"/>
    </row>
    <row r="131" spans="1:9" x14ac:dyDescent="0.2">
      <c r="A131" s="36" t="s">
        <v>81</v>
      </c>
      <c r="B131" s="136">
        <v>3000</v>
      </c>
      <c r="C131" s="137">
        <v>2</v>
      </c>
      <c r="D131" s="21"/>
      <c r="E131" s="20"/>
      <c r="F131" s="21"/>
      <c r="G131" s="153"/>
    </row>
    <row r="132" spans="1:9" x14ac:dyDescent="0.2">
      <c r="A132" s="74" t="s">
        <v>88</v>
      </c>
      <c r="B132" s="180">
        <v>52500</v>
      </c>
      <c r="C132" s="181">
        <v>13</v>
      </c>
      <c r="D132" s="18"/>
      <c r="E132" s="182"/>
      <c r="F132" s="18"/>
      <c r="G132" s="152"/>
    </row>
    <row r="133" spans="1:9" x14ac:dyDescent="0.2">
      <c r="A133" s="39" t="s">
        <v>85</v>
      </c>
      <c r="B133" s="170">
        <v>8400</v>
      </c>
      <c r="C133" s="171">
        <v>2</v>
      </c>
      <c r="D133" s="172"/>
      <c r="E133" s="173"/>
      <c r="F133" s="172"/>
      <c r="G133" s="174"/>
    </row>
    <row r="134" spans="1:9" x14ac:dyDescent="0.2">
      <c r="A134" s="40" t="s">
        <v>30</v>
      </c>
      <c r="B134" s="141">
        <f>SUM(B135:B137)</f>
        <v>132200</v>
      </c>
      <c r="C134" s="103">
        <f>SUM(C135:C137)</f>
        <v>75</v>
      </c>
      <c r="D134" s="14"/>
      <c r="E134" s="15"/>
      <c r="F134" s="14"/>
      <c r="G134" s="151"/>
      <c r="H134" s="1"/>
    </row>
    <row r="135" spans="1:9" x14ac:dyDescent="0.2">
      <c r="A135" s="25" t="s">
        <v>88</v>
      </c>
      <c r="B135" s="136">
        <v>108000</v>
      </c>
      <c r="C135" s="137">
        <v>69</v>
      </c>
      <c r="D135" s="21"/>
      <c r="E135" s="20"/>
      <c r="F135" s="21"/>
      <c r="G135" s="153"/>
      <c r="H135" s="1"/>
    </row>
    <row r="136" spans="1:9" x14ac:dyDescent="0.2">
      <c r="A136" s="37" t="s">
        <v>81</v>
      </c>
      <c r="B136" s="89">
        <v>20000</v>
      </c>
      <c r="C136" s="107">
        <v>5</v>
      </c>
      <c r="D136" s="23"/>
      <c r="E136" s="22"/>
      <c r="F136" s="23"/>
      <c r="G136" s="157"/>
      <c r="H136" s="1"/>
    </row>
    <row r="137" spans="1:9" x14ac:dyDescent="0.2">
      <c r="A137" s="39" t="s">
        <v>89</v>
      </c>
      <c r="B137" s="170">
        <v>4200</v>
      </c>
      <c r="C137" s="171">
        <v>1</v>
      </c>
      <c r="D137" s="172"/>
      <c r="E137" s="173"/>
      <c r="F137" s="172"/>
      <c r="G137" s="174"/>
      <c r="H137" s="1"/>
    </row>
    <row r="138" spans="1:9" x14ac:dyDescent="0.2">
      <c r="A138" s="275" t="s">
        <v>35</v>
      </c>
      <c r="B138" s="276">
        <f>B141+B150+B143+B147+B139+B145</f>
        <v>27840</v>
      </c>
      <c r="C138" s="277">
        <f>C141+C150+C143+C147+C139+C145</f>
        <v>11.9</v>
      </c>
      <c r="D138" s="278"/>
      <c r="E138" s="279"/>
      <c r="F138" s="278"/>
      <c r="G138" s="280"/>
      <c r="I138" s="16"/>
    </row>
    <row r="139" spans="1:9" x14ac:dyDescent="0.2">
      <c r="A139" s="35" t="s">
        <v>141</v>
      </c>
      <c r="B139" s="87">
        <f>SUM(B140)</f>
        <v>5000</v>
      </c>
      <c r="C139" s="108">
        <f>SUM(C140)</f>
        <v>5</v>
      </c>
      <c r="D139" s="29"/>
      <c r="E139" s="44"/>
      <c r="F139" s="29"/>
      <c r="G139" s="135"/>
    </row>
    <row r="140" spans="1:9" x14ac:dyDescent="0.2">
      <c r="A140" s="39" t="s">
        <v>88</v>
      </c>
      <c r="B140" s="170">
        <v>5000</v>
      </c>
      <c r="C140" s="171">
        <v>5</v>
      </c>
      <c r="D140" s="172"/>
      <c r="E140" s="173"/>
      <c r="F140" s="172"/>
      <c r="G140" s="174"/>
    </row>
    <row r="141" spans="1:9" x14ac:dyDescent="0.2">
      <c r="A141" s="28" t="s">
        <v>39</v>
      </c>
      <c r="B141" s="88">
        <f>SUM(B142)</f>
        <v>2160</v>
      </c>
      <c r="C141" s="106">
        <f>SUM(C142)</f>
        <v>0.1</v>
      </c>
      <c r="D141" s="14"/>
      <c r="E141" s="15"/>
      <c r="F141" s="14"/>
      <c r="G141" s="151"/>
    </row>
    <row r="142" spans="1:9" x14ac:dyDescent="0.2">
      <c r="A142" s="38" t="s">
        <v>89</v>
      </c>
      <c r="B142" s="180">
        <v>2160</v>
      </c>
      <c r="C142" s="181">
        <v>0.1</v>
      </c>
      <c r="D142" s="18"/>
      <c r="E142" s="182"/>
      <c r="F142" s="18"/>
      <c r="G142" s="152"/>
    </row>
    <row r="143" spans="1:9" x14ac:dyDescent="0.2">
      <c r="A143" s="35" t="s">
        <v>114</v>
      </c>
      <c r="B143" s="87">
        <f>SUM(B144)</f>
        <v>3600</v>
      </c>
      <c r="C143" s="108">
        <f>SUM(C144)</f>
        <v>4</v>
      </c>
      <c r="D143" s="12"/>
      <c r="E143" s="13"/>
      <c r="F143" s="12"/>
      <c r="G143" s="150"/>
    </row>
    <row r="144" spans="1:9" x14ac:dyDescent="0.2">
      <c r="A144" s="34" t="s">
        <v>89</v>
      </c>
      <c r="B144" s="186">
        <v>3600</v>
      </c>
      <c r="C144" s="185">
        <v>4</v>
      </c>
      <c r="D144" s="187"/>
      <c r="E144" s="188"/>
      <c r="F144" s="187"/>
      <c r="G144" s="189"/>
    </row>
    <row r="145" spans="1:9" s="52" customFormat="1" x14ac:dyDescent="0.2">
      <c r="A145" s="242" t="s">
        <v>37</v>
      </c>
      <c r="B145" s="254">
        <f>SUM(B146)</f>
        <v>3600</v>
      </c>
      <c r="C145" s="243">
        <f>SUM(C146)</f>
        <v>0.3</v>
      </c>
      <c r="D145" s="243"/>
      <c r="E145" s="243"/>
      <c r="F145" s="243"/>
      <c r="G145" s="255"/>
    </row>
    <row r="146" spans="1:9" x14ac:dyDescent="0.2">
      <c r="A146" s="165" t="s">
        <v>77</v>
      </c>
      <c r="B146" s="253">
        <v>3600</v>
      </c>
      <c r="C146" s="183">
        <v>0.3</v>
      </c>
      <c r="D146" s="183"/>
      <c r="E146" s="183"/>
      <c r="F146" s="183"/>
      <c r="G146" s="184"/>
    </row>
    <row r="147" spans="1:9" s="52" customFormat="1" x14ac:dyDescent="0.2">
      <c r="A147" s="31" t="s">
        <v>129</v>
      </c>
      <c r="B147" s="87">
        <f>SUM(B148:B149)</f>
        <v>6000</v>
      </c>
      <c r="C147" s="108">
        <f>SUM(C148:C149)</f>
        <v>1.3</v>
      </c>
      <c r="D147" s="29"/>
      <c r="E147" s="44"/>
      <c r="F147" s="29"/>
      <c r="G147" s="135"/>
    </row>
    <row r="148" spans="1:9" x14ac:dyDescent="0.2">
      <c r="A148" s="122" t="s">
        <v>77</v>
      </c>
      <c r="B148" s="180">
        <v>4000</v>
      </c>
      <c r="C148" s="181">
        <v>0.3</v>
      </c>
      <c r="D148" s="18"/>
      <c r="E148" s="182"/>
      <c r="F148" s="18"/>
      <c r="G148" s="152"/>
    </row>
    <row r="149" spans="1:9" x14ac:dyDescent="0.2">
      <c r="A149" s="34" t="s">
        <v>81</v>
      </c>
      <c r="B149" s="170">
        <v>2000</v>
      </c>
      <c r="C149" s="171">
        <v>1</v>
      </c>
      <c r="D149" s="172"/>
      <c r="E149" s="173"/>
      <c r="F149" s="172"/>
      <c r="G149" s="174"/>
    </row>
    <row r="150" spans="1:9" x14ac:dyDescent="0.2">
      <c r="A150" s="43" t="s">
        <v>31</v>
      </c>
      <c r="B150" s="87">
        <f>SUM(B151:B152)</f>
        <v>7480</v>
      </c>
      <c r="C150" s="108">
        <f>SUM(C151:C152)</f>
        <v>1.2</v>
      </c>
      <c r="D150" s="12"/>
      <c r="E150" s="13"/>
      <c r="F150" s="12"/>
      <c r="G150" s="135"/>
    </row>
    <row r="151" spans="1:9" x14ac:dyDescent="0.2">
      <c r="A151" s="74" t="s">
        <v>81</v>
      </c>
      <c r="B151" s="180">
        <v>1000</v>
      </c>
      <c r="C151" s="181">
        <v>1</v>
      </c>
      <c r="D151" s="18"/>
      <c r="E151" s="182"/>
      <c r="F151" s="18"/>
      <c r="G151" s="152"/>
    </row>
    <row r="152" spans="1:9" ht="13.5" thickBot="1" x14ac:dyDescent="0.25">
      <c r="A152" s="38" t="s">
        <v>89</v>
      </c>
      <c r="B152" s="89">
        <v>6480</v>
      </c>
      <c r="C152" s="107">
        <v>0.2</v>
      </c>
      <c r="D152" s="23"/>
      <c r="E152" s="22"/>
      <c r="F152" s="23"/>
      <c r="G152" s="157"/>
    </row>
    <row r="153" spans="1:9" ht="13.5" thickBot="1" x14ac:dyDescent="0.25">
      <c r="A153" s="281" t="s">
        <v>14</v>
      </c>
      <c r="B153" s="282">
        <f t="shared" ref="B153:G153" si="1">B138+B35+B12</f>
        <v>6923199</v>
      </c>
      <c r="C153" s="283">
        <f t="shared" si="1"/>
        <v>29494.100000000002</v>
      </c>
      <c r="D153" s="282">
        <f t="shared" si="1"/>
        <v>0</v>
      </c>
      <c r="E153" s="282">
        <f t="shared" si="1"/>
        <v>0</v>
      </c>
      <c r="F153" s="282">
        <f t="shared" si="1"/>
        <v>0</v>
      </c>
      <c r="G153" s="284">
        <f t="shared" si="1"/>
        <v>0</v>
      </c>
      <c r="H153" s="27"/>
    </row>
    <row r="154" spans="1:9" x14ac:dyDescent="0.2">
      <c r="A154" s="420" t="s">
        <v>32</v>
      </c>
      <c r="B154" s="421"/>
      <c r="C154" s="421"/>
      <c r="D154" s="421"/>
      <c r="E154" s="421"/>
      <c r="F154" s="421"/>
      <c r="G154" s="422"/>
    </row>
    <row r="155" spans="1:9" x14ac:dyDescent="0.2">
      <c r="A155" s="285" t="s">
        <v>34</v>
      </c>
      <c r="B155" s="286">
        <f>B156+B158+B164+B167+B171+B174+B177+B180+B182+B188+B190+B192+B194+B196+B200+B169+B162</f>
        <v>619110</v>
      </c>
      <c r="C155" s="287">
        <f t="shared" ref="C155:G155" si="2">C156+C158+C164+C167+C171+C174+C177+C180+C182+C188+C190+C192+C194+C196+C200+C169+C162</f>
        <v>0</v>
      </c>
      <c r="D155" s="288">
        <f t="shared" si="2"/>
        <v>0</v>
      </c>
      <c r="E155" s="289">
        <f t="shared" si="2"/>
        <v>0</v>
      </c>
      <c r="F155" s="288">
        <f t="shared" si="2"/>
        <v>0</v>
      </c>
      <c r="G155" s="274">
        <f t="shared" si="2"/>
        <v>687850</v>
      </c>
      <c r="I155" s="16"/>
    </row>
    <row r="156" spans="1:9" x14ac:dyDescent="0.2">
      <c r="A156" s="32" t="s">
        <v>115</v>
      </c>
      <c r="B156" s="88">
        <f>SUM(B157:B157)</f>
        <v>4000</v>
      </c>
      <c r="C156" s="106"/>
      <c r="D156" s="33"/>
      <c r="E156" s="45"/>
      <c r="F156" s="33"/>
      <c r="G156" s="147">
        <f>SUM(G157:G157)</f>
        <v>5000</v>
      </c>
    </row>
    <row r="157" spans="1:9" x14ac:dyDescent="0.2">
      <c r="A157" s="120" t="s">
        <v>81</v>
      </c>
      <c r="B157" s="168">
        <v>4000</v>
      </c>
      <c r="C157" s="169"/>
      <c r="D157" s="14"/>
      <c r="E157" s="15"/>
      <c r="F157" s="14"/>
      <c r="G157" s="151">
        <v>5000</v>
      </c>
      <c r="I157" s="16"/>
    </row>
    <row r="158" spans="1:9" x14ac:dyDescent="0.2">
      <c r="A158" s="31" t="s">
        <v>78</v>
      </c>
      <c r="B158" s="87">
        <f>SUM(B159:B161)</f>
        <v>38860</v>
      </c>
      <c r="C158" s="109"/>
      <c r="D158" s="12"/>
      <c r="E158" s="13"/>
      <c r="F158" s="12"/>
      <c r="G158" s="135">
        <f>SUM(G159:G161)</f>
        <v>39000</v>
      </c>
      <c r="H158" s="46"/>
    </row>
    <row r="159" spans="1:9" x14ac:dyDescent="0.2">
      <c r="A159" s="120" t="s">
        <v>77</v>
      </c>
      <c r="B159" s="168">
        <v>33000</v>
      </c>
      <c r="C159" s="169"/>
      <c r="D159" s="14"/>
      <c r="E159" s="15"/>
      <c r="F159" s="14"/>
      <c r="G159" s="151">
        <v>33000</v>
      </c>
      <c r="H159" s="46"/>
    </row>
    <row r="160" spans="1:9" x14ac:dyDescent="0.2">
      <c r="A160" s="38" t="s">
        <v>85</v>
      </c>
      <c r="B160" s="89">
        <v>5300</v>
      </c>
      <c r="C160" s="107"/>
      <c r="D160" s="23"/>
      <c r="E160" s="22"/>
      <c r="F160" s="23"/>
      <c r="G160" s="157">
        <v>5300</v>
      </c>
      <c r="H160" s="46"/>
      <c r="I160" s="5"/>
    </row>
    <row r="161" spans="1:9" x14ac:dyDescent="0.2">
      <c r="A161" s="34" t="s">
        <v>89</v>
      </c>
      <c r="B161" s="170">
        <v>560</v>
      </c>
      <c r="C161" s="171"/>
      <c r="D161" s="172"/>
      <c r="E161" s="173"/>
      <c r="F161" s="172"/>
      <c r="G161" s="174">
        <v>700</v>
      </c>
      <c r="H161" s="46"/>
      <c r="I161" s="5"/>
    </row>
    <row r="162" spans="1:9" x14ac:dyDescent="0.2">
      <c r="A162" s="31" t="s">
        <v>140</v>
      </c>
      <c r="B162" s="87">
        <f>SUM(B163:B163)</f>
        <v>6220</v>
      </c>
      <c r="C162" s="108"/>
      <c r="D162" s="29"/>
      <c r="E162" s="44"/>
      <c r="F162" s="29"/>
      <c r="G162" s="135">
        <f>SUM(G163:G163)</f>
        <v>7600</v>
      </c>
      <c r="H162" s="46"/>
      <c r="I162" s="5"/>
    </row>
    <row r="163" spans="1:9" x14ac:dyDescent="0.2">
      <c r="A163" s="121" t="s">
        <v>89</v>
      </c>
      <c r="B163" s="186">
        <v>6220</v>
      </c>
      <c r="C163" s="185"/>
      <c r="D163" s="187"/>
      <c r="E163" s="188"/>
      <c r="F163" s="187"/>
      <c r="G163" s="189">
        <v>7600</v>
      </c>
      <c r="H163" s="46"/>
      <c r="I163" s="5"/>
    </row>
    <row r="164" spans="1:9" x14ac:dyDescent="0.2">
      <c r="A164" s="32" t="s">
        <v>79</v>
      </c>
      <c r="B164" s="88">
        <f>SUM(B165:B166)</f>
        <v>83000</v>
      </c>
      <c r="C164" s="106"/>
      <c r="D164" s="33"/>
      <c r="E164" s="45"/>
      <c r="F164" s="33"/>
      <c r="G164" s="147">
        <f>SUM(G165:G166)</f>
        <v>84000</v>
      </c>
      <c r="H164" s="46"/>
    </row>
    <row r="165" spans="1:9" x14ac:dyDescent="0.2">
      <c r="A165" s="120" t="s">
        <v>77</v>
      </c>
      <c r="B165" s="168">
        <v>79000</v>
      </c>
      <c r="C165" s="169"/>
      <c r="D165" s="14"/>
      <c r="E165" s="15"/>
      <c r="F165" s="14"/>
      <c r="G165" s="151">
        <v>79000</v>
      </c>
      <c r="H165" s="46"/>
    </row>
    <row r="166" spans="1:9" x14ac:dyDescent="0.2">
      <c r="A166" s="120" t="s">
        <v>81</v>
      </c>
      <c r="B166" s="168">
        <v>4000</v>
      </c>
      <c r="C166" s="169"/>
      <c r="D166" s="14"/>
      <c r="E166" s="15"/>
      <c r="F166" s="14"/>
      <c r="G166" s="151">
        <v>5000</v>
      </c>
      <c r="H166" s="46"/>
    </row>
    <row r="167" spans="1:9" x14ac:dyDescent="0.2">
      <c r="A167" s="31" t="s">
        <v>95</v>
      </c>
      <c r="B167" s="87">
        <f>B168</f>
        <v>3522</v>
      </c>
      <c r="C167" s="108"/>
      <c r="D167" s="29"/>
      <c r="E167" s="44"/>
      <c r="F167" s="29"/>
      <c r="G167" s="135">
        <f>G168</f>
        <v>4650</v>
      </c>
      <c r="H167" s="46"/>
    </row>
    <row r="168" spans="1:9" x14ac:dyDescent="0.2">
      <c r="A168" s="34" t="s">
        <v>89</v>
      </c>
      <c r="B168" s="170">
        <v>3522</v>
      </c>
      <c r="C168" s="171"/>
      <c r="D168" s="172"/>
      <c r="E168" s="173"/>
      <c r="F168" s="172"/>
      <c r="G168" s="174">
        <v>4650</v>
      </c>
      <c r="H168" s="46"/>
    </row>
    <row r="169" spans="1:9" s="52" customFormat="1" x14ac:dyDescent="0.2">
      <c r="A169" s="31" t="s">
        <v>134</v>
      </c>
      <c r="B169" s="87">
        <f>SUM(B170)</f>
        <v>5300</v>
      </c>
      <c r="C169" s="108"/>
      <c r="D169" s="29"/>
      <c r="E169" s="44"/>
      <c r="F169" s="29"/>
      <c r="G169" s="135">
        <f>SUM(G170)</f>
        <v>5300</v>
      </c>
      <c r="H169" s="51"/>
    </row>
    <row r="170" spans="1:9" x14ac:dyDescent="0.2">
      <c r="A170" s="34" t="s">
        <v>85</v>
      </c>
      <c r="B170" s="170">
        <v>5300</v>
      </c>
      <c r="C170" s="171"/>
      <c r="D170" s="172"/>
      <c r="E170" s="173"/>
      <c r="F170" s="172"/>
      <c r="G170" s="174">
        <v>5300</v>
      </c>
      <c r="H170" s="46"/>
    </row>
    <row r="171" spans="1:9" x14ac:dyDescent="0.2">
      <c r="A171" s="32" t="s">
        <v>80</v>
      </c>
      <c r="B171" s="88">
        <f>SUM(B172:B173)</f>
        <v>16142</v>
      </c>
      <c r="C171" s="106"/>
      <c r="D171" s="33"/>
      <c r="E171" s="45"/>
      <c r="F171" s="33"/>
      <c r="G171" s="147">
        <f>SUM(G172:G173)</f>
        <v>20400</v>
      </c>
      <c r="H171" s="46"/>
    </row>
    <row r="172" spans="1:9" x14ac:dyDescent="0.2">
      <c r="A172" s="30" t="s">
        <v>81</v>
      </c>
      <c r="B172" s="136">
        <v>12000</v>
      </c>
      <c r="C172" s="137"/>
      <c r="D172" s="21"/>
      <c r="E172" s="20"/>
      <c r="F172" s="21"/>
      <c r="G172" s="153">
        <v>15000</v>
      </c>
      <c r="H172" s="46"/>
    </row>
    <row r="173" spans="1:9" x14ac:dyDescent="0.2">
      <c r="A173" s="34" t="s">
        <v>89</v>
      </c>
      <c r="B173" s="195">
        <v>4142</v>
      </c>
      <c r="C173" s="171"/>
      <c r="D173" s="172"/>
      <c r="E173" s="173"/>
      <c r="F173" s="172"/>
      <c r="G173" s="174">
        <v>5400</v>
      </c>
      <c r="H173" s="46"/>
    </row>
    <row r="174" spans="1:9" x14ac:dyDescent="0.2">
      <c r="A174" s="31" t="s">
        <v>123</v>
      </c>
      <c r="B174" s="86">
        <f>SUM(B175:B176)</f>
        <v>20100</v>
      </c>
      <c r="C174" s="103"/>
      <c r="D174" s="103"/>
      <c r="E174" s="103"/>
      <c r="F174" s="103"/>
      <c r="G174" s="135">
        <f>SUM(G175:G176)</f>
        <v>21000</v>
      </c>
      <c r="H174" s="46"/>
    </row>
    <row r="175" spans="1:9" x14ac:dyDescent="0.2">
      <c r="A175" s="30" t="s">
        <v>89</v>
      </c>
      <c r="B175" s="168">
        <v>2100</v>
      </c>
      <c r="C175" s="169"/>
      <c r="D175" s="14"/>
      <c r="E175" s="15"/>
      <c r="F175" s="14"/>
      <c r="G175" s="151">
        <v>3000</v>
      </c>
      <c r="H175" s="46"/>
    </row>
    <row r="176" spans="1:9" x14ac:dyDescent="0.2">
      <c r="A176" s="34" t="s">
        <v>90</v>
      </c>
      <c r="B176" s="186">
        <v>18000</v>
      </c>
      <c r="C176" s="185"/>
      <c r="D176" s="187"/>
      <c r="E176" s="188"/>
      <c r="F176" s="187"/>
      <c r="G176" s="189">
        <v>18000</v>
      </c>
      <c r="H176" s="46"/>
    </row>
    <row r="177" spans="1:8" x14ac:dyDescent="0.2">
      <c r="A177" s="32" t="s">
        <v>53</v>
      </c>
      <c r="B177" s="88">
        <f>SUM(B178:B179)</f>
        <v>12080</v>
      </c>
      <c r="C177" s="106"/>
      <c r="D177" s="33"/>
      <c r="E177" s="45"/>
      <c r="F177" s="33"/>
      <c r="G177" s="147">
        <f>SUM(G178:G179)</f>
        <v>13100</v>
      </c>
      <c r="H177" s="46"/>
    </row>
    <row r="178" spans="1:8" x14ac:dyDescent="0.2">
      <c r="A178" s="122" t="s">
        <v>90</v>
      </c>
      <c r="B178" s="180">
        <v>10000</v>
      </c>
      <c r="C178" s="181"/>
      <c r="D178" s="18"/>
      <c r="E178" s="182"/>
      <c r="F178" s="18"/>
      <c r="G178" s="152">
        <v>10000</v>
      </c>
      <c r="H178" s="46"/>
    </row>
    <row r="179" spans="1:8" x14ac:dyDescent="0.2">
      <c r="A179" s="34" t="s">
        <v>89</v>
      </c>
      <c r="B179" s="170">
        <v>2080</v>
      </c>
      <c r="C179" s="171"/>
      <c r="D179" s="172"/>
      <c r="E179" s="173"/>
      <c r="F179" s="172"/>
      <c r="G179" s="174">
        <v>3100</v>
      </c>
      <c r="H179" s="46"/>
    </row>
    <row r="180" spans="1:8" x14ac:dyDescent="0.2">
      <c r="A180" s="32" t="s">
        <v>108</v>
      </c>
      <c r="B180" s="88">
        <f>B181</f>
        <v>5000</v>
      </c>
      <c r="C180" s="106"/>
      <c r="D180" s="33"/>
      <c r="E180" s="45"/>
      <c r="F180" s="33"/>
      <c r="G180" s="147">
        <f>G181</f>
        <v>5000</v>
      </c>
      <c r="H180" s="46"/>
    </row>
    <row r="181" spans="1:8" x14ac:dyDescent="0.2">
      <c r="A181" s="38" t="s">
        <v>88</v>
      </c>
      <c r="B181" s="180">
        <v>5000</v>
      </c>
      <c r="C181" s="181"/>
      <c r="D181" s="18"/>
      <c r="E181" s="182"/>
      <c r="F181" s="18"/>
      <c r="G181" s="152">
        <v>5000</v>
      </c>
      <c r="H181" s="46"/>
    </row>
    <row r="182" spans="1:8" x14ac:dyDescent="0.2">
      <c r="A182" s="47" t="s">
        <v>54</v>
      </c>
      <c r="B182" s="90">
        <f>SUM(B183:B187)</f>
        <v>342326</v>
      </c>
      <c r="C182" s="111"/>
      <c r="D182" s="41"/>
      <c r="E182" s="48"/>
      <c r="F182" s="41"/>
      <c r="G182" s="154">
        <f>SUM(G183:G187)</f>
        <v>390600</v>
      </c>
      <c r="H182" s="46"/>
    </row>
    <row r="183" spans="1:8" x14ac:dyDescent="0.2">
      <c r="A183" s="30" t="s">
        <v>77</v>
      </c>
      <c r="B183" s="136">
        <v>120000</v>
      </c>
      <c r="C183" s="137"/>
      <c r="D183" s="21"/>
      <c r="E183" s="20"/>
      <c r="F183" s="21"/>
      <c r="G183" s="153">
        <v>120000</v>
      </c>
      <c r="H183" s="46"/>
    </row>
    <row r="184" spans="1:8" x14ac:dyDescent="0.2">
      <c r="A184" s="38" t="s">
        <v>81</v>
      </c>
      <c r="B184" s="89">
        <v>98000</v>
      </c>
      <c r="C184" s="107"/>
      <c r="D184" s="23"/>
      <c r="E184" s="22"/>
      <c r="F184" s="23"/>
      <c r="G184" s="157">
        <v>133000</v>
      </c>
      <c r="H184" s="46"/>
    </row>
    <row r="185" spans="1:8" x14ac:dyDescent="0.2">
      <c r="A185" s="38" t="s">
        <v>85</v>
      </c>
      <c r="B185" s="89">
        <v>36400</v>
      </c>
      <c r="C185" s="107"/>
      <c r="D185" s="23"/>
      <c r="E185" s="22"/>
      <c r="F185" s="23"/>
      <c r="G185" s="157">
        <v>36400</v>
      </c>
      <c r="H185" s="46"/>
    </row>
    <row r="186" spans="1:8" x14ac:dyDescent="0.2">
      <c r="A186" s="30" t="s">
        <v>89</v>
      </c>
      <c r="B186" s="89">
        <v>52926</v>
      </c>
      <c r="C186" s="107"/>
      <c r="D186" s="23"/>
      <c r="E186" s="22"/>
      <c r="F186" s="23"/>
      <c r="G186" s="157">
        <v>66200</v>
      </c>
      <c r="H186" s="46"/>
    </row>
    <row r="187" spans="1:8" x14ac:dyDescent="0.2">
      <c r="A187" s="34" t="s">
        <v>90</v>
      </c>
      <c r="B187" s="170">
        <v>35000</v>
      </c>
      <c r="C187" s="171"/>
      <c r="D187" s="172"/>
      <c r="E187" s="173"/>
      <c r="F187" s="172"/>
      <c r="G187" s="174">
        <v>35000</v>
      </c>
      <c r="H187" s="46"/>
    </row>
    <row r="188" spans="1:8" s="52" customFormat="1" x14ac:dyDescent="0.2">
      <c r="A188" s="47" t="s">
        <v>107</v>
      </c>
      <c r="B188" s="90">
        <f>B189</f>
        <v>8000</v>
      </c>
      <c r="C188" s="111"/>
      <c r="D188" s="41"/>
      <c r="E188" s="48"/>
      <c r="F188" s="41"/>
      <c r="G188" s="154">
        <f>G189</f>
        <v>10000</v>
      </c>
      <c r="H188" s="51"/>
    </row>
    <row r="189" spans="1:8" x14ac:dyDescent="0.2">
      <c r="A189" s="34" t="s">
        <v>81</v>
      </c>
      <c r="B189" s="170">
        <v>8000</v>
      </c>
      <c r="C189" s="171"/>
      <c r="D189" s="172"/>
      <c r="E189" s="173"/>
      <c r="F189" s="172"/>
      <c r="G189" s="174">
        <v>10000</v>
      </c>
      <c r="H189" s="46"/>
    </row>
    <row r="190" spans="1:8" x14ac:dyDescent="0.2">
      <c r="A190" s="47" t="s">
        <v>127</v>
      </c>
      <c r="B190" s="90">
        <f>B191</f>
        <v>4000</v>
      </c>
      <c r="C190" s="111"/>
      <c r="D190" s="41"/>
      <c r="E190" s="48"/>
      <c r="F190" s="41"/>
      <c r="G190" s="154">
        <f>G191</f>
        <v>5000</v>
      </c>
      <c r="H190" s="46"/>
    </row>
    <row r="191" spans="1:8" x14ac:dyDescent="0.2">
      <c r="A191" s="34" t="s">
        <v>81</v>
      </c>
      <c r="B191" s="170">
        <v>4000</v>
      </c>
      <c r="C191" s="171"/>
      <c r="D191" s="172"/>
      <c r="E191" s="173"/>
      <c r="F191" s="172"/>
      <c r="G191" s="174">
        <v>5000</v>
      </c>
      <c r="H191" s="46"/>
    </row>
    <row r="192" spans="1:8" s="52" customFormat="1" x14ac:dyDescent="0.2">
      <c r="A192" s="49" t="s">
        <v>83</v>
      </c>
      <c r="B192" s="91">
        <f>B193</f>
        <v>15000</v>
      </c>
      <c r="C192" s="110"/>
      <c r="D192" s="42"/>
      <c r="E192" s="50"/>
      <c r="F192" s="42"/>
      <c r="G192" s="155">
        <f>G193</f>
        <v>19000</v>
      </c>
      <c r="H192" s="51"/>
    </row>
    <row r="193" spans="1:8" x14ac:dyDescent="0.2">
      <c r="A193" s="34" t="s">
        <v>81</v>
      </c>
      <c r="B193" s="170">
        <v>15000</v>
      </c>
      <c r="C193" s="171"/>
      <c r="D193" s="172"/>
      <c r="E193" s="173"/>
      <c r="F193" s="172"/>
      <c r="G193" s="174">
        <v>19000</v>
      </c>
      <c r="H193" s="46"/>
    </row>
    <row r="194" spans="1:8" s="52" customFormat="1" x14ac:dyDescent="0.2">
      <c r="A194" s="31" t="s">
        <v>102</v>
      </c>
      <c r="B194" s="87">
        <f>SUM(B195)</f>
        <v>2000</v>
      </c>
      <c r="C194" s="108"/>
      <c r="D194" s="29"/>
      <c r="E194" s="44"/>
      <c r="F194" s="139"/>
      <c r="G194" s="135">
        <f>SUM(G195)</f>
        <v>2500</v>
      </c>
      <c r="H194" s="51"/>
    </row>
    <row r="195" spans="1:8" x14ac:dyDescent="0.2">
      <c r="A195" s="34" t="s">
        <v>89</v>
      </c>
      <c r="B195" s="170">
        <v>2000</v>
      </c>
      <c r="C195" s="171"/>
      <c r="D195" s="172"/>
      <c r="E195" s="173"/>
      <c r="F195" s="172"/>
      <c r="G195" s="174">
        <v>2500</v>
      </c>
      <c r="H195" s="46"/>
    </row>
    <row r="196" spans="1:8" x14ac:dyDescent="0.2">
      <c r="A196" s="49" t="s">
        <v>92</v>
      </c>
      <c r="B196" s="91">
        <f>SUM(B197:B199)</f>
        <v>23560</v>
      </c>
      <c r="C196" s="110"/>
      <c r="D196" s="42"/>
      <c r="E196" s="50"/>
      <c r="F196" s="42"/>
      <c r="G196" s="155">
        <f>SUM(G197:G199)</f>
        <v>25700</v>
      </c>
      <c r="H196" s="46"/>
    </row>
    <row r="197" spans="1:8" x14ac:dyDescent="0.2">
      <c r="A197" s="30" t="s">
        <v>81</v>
      </c>
      <c r="B197" s="136">
        <v>4000</v>
      </c>
      <c r="C197" s="137"/>
      <c r="D197" s="21"/>
      <c r="E197" s="20"/>
      <c r="F197" s="21"/>
      <c r="G197" s="153">
        <v>5000</v>
      </c>
      <c r="H197" s="46"/>
    </row>
    <row r="198" spans="1:8" x14ac:dyDescent="0.2">
      <c r="A198" s="38" t="s">
        <v>89</v>
      </c>
      <c r="B198" s="180">
        <v>2560</v>
      </c>
      <c r="C198" s="181"/>
      <c r="D198" s="18"/>
      <c r="E198" s="182"/>
      <c r="F198" s="18"/>
      <c r="G198" s="152">
        <v>3700</v>
      </c>
      <c r="H198" s="46"/>
    </row>
    <row r="199" spans="1:8" x14ac:dyDescent="0.2">
      <c r="A199" s="34" t="s">
        <v>90</v>
      </c>
      <c r="B199" s="190">
        <v>17000</v>
      </c>
      <c r="C199" s="191"/>
      <c r="D199" s="178"/>
      <c r="E199" s="178"/>
      <c r="F199" s="178"/>
      <c r="G199" s="179">
        <v>17000</v>
      </c>
      <c r="H199" s="46"/>
    </row>
    <row r="200" spans="1:8" x14ac:dyDescent="0.2">
      <c r="A200" s="31" t="s">
        <v>94</v>
      </c>
      <c r="B200" s="87">
        <f>SUM(B201)</f>
        <v>30000</v>
      </c>
      <c r="C200" s="109"/>
      <c r="D200" s="12"/>
      <c r="E200" s="13"/>
      <c r="F200" s="12"/>
      <c r="G200" s="135">
        <f>SUM(G201)</f>
        <v>30000</v>
      </c>
      <c r="H200" s="46"/>
    </row>
    <row r="201" spans="1:8" ht="13.5" thickBot="1" x14ac:dyDescent="0.25">
      <c r="A201" s="34" t="s">
        <v>85</v>
      </c>
      <c r="B201" s="170">
        <v>30000</v>
      </c>
      <c r="C201" s="171"/>
      <c r="D201" s="172"/>
      <c r="E201" s="173"/>
      <c r="F201" s="172"/>
      <c r="G201" s="174">
        <v>30000</v>
      </c>
      <c r="H201" s="46"/>
    </row>
    <row r="202" spans="1:8" ht="13.5" thickBot="1" x14ac:dyDescent="0.25">
      <c r="A202" s="290" t="s">
        <v>14</v>
      </c>
      <c r="B202" s="291">
        <f>B155</f>
        <v>619110</v>
      </c>
      <c r="C202" s="292">
        <f t="shared" ref="C202:G202" si="3">C155</f>
        <v>0</v>
      </c>
      <c r="D202" s="293">
        <f t="shared" si="3"/>
        <v>0</v>
      </c>
      <c r="E202" s="294">
        <f t="shared" si="3"/>
        <v>0</v>
      </c>
      <c r="F202" s="293">
        <f t="shared" si="3"/>
        <v>0</v>
      </c>
      <c r="G202" s="284">
        <f t="shared" si="3"/>
        <v>687850</v>
      </c>
    </row>
    <row r="203" spans="1:8" ht="13.5" thickBot="1" x14ac:dyDescent="0.25">
      <c r="A203" s="420" t="s">
        <v>45</v>
      </c>
      <c r="B203" s="421"/>
      <c r="C203" s="421"/>
      <c r="D203" s="421"/>
      <c r="E203" s="421"/>
      <c r="F203" s="421"/>
      <c r="G203" s="422"/>
    </row>
    <row r="204" spans="1:8" ht="13.5" thickBot="1" x14ac:dyDescent="0.25">
      <c r="A204" s="426" t="s">
        <v>46</v>
      </c>
      <c r="B204" s="427"/>
      <c r="C204" s="427"/>
      <c r="D204" s="427"/>
      <c r="E204" s="427"/>
      <c r="F204" s="427"/>
      <c r="G204" s="428"/>
    </row>
    <row r="205" spans="1:8" ht="13.5" thickBot="1" x14ac:dyDescent="0.25">
      <c r="A205" s="53"/>
      <c r="B205" s="92"/>
      <c r="C205" s="112"/>
      <c r="D205" s="55"/>
      <c r="E205" s="54"/>
      <c r="F205" s="55"/>
      <c r="G205" s="156"/>
    </row>
    <row r="206" spans="1:8" x14ac:dyDescent="0.2">
      <c r="A206" s="420" t="s">
        <v>47</v>
      </c>
      <c r="B206" s="421"/>
      <c r="C206" s="421"/>
      <c r="D206" s="421"/>
      <c r="E206" s="421"/>
      <c r="F206" s="421"/>
      <c r="G206" s="422"/>
    </row>
    <row r="207" spans="1:8" x14ac:dyDescent="0.2">
      <c r="A207" s="295" t="s">
        <v>33</v>
      </c>
      <c r="B207" s="296">
        <f>B208</f>
        <v>5000</v>
      </c>
      <c r="C207" s="297"/>
      <c r="D207" s="298"/>
      <c r="E207" s="299">
        <f>E208</f>
        <v>5000</v>
      </c>
      <c r="F207" s="300"/>
      <c r="G207" s="301"/>
    </row>
    <row r="208" spans="1:8" x14ac:dyDescent="0.2">
      <c r="A208" s="56" t="s">
        <v>11</v>
      </c>
      <c r="B208" s="88">
        <f>SUM(B209)</f>
        <v>5000</v>
      </c>
      <c r="C208" s="106"/>
      <c r="D208" s="33"/>
      <c r="E208" s="45">
        <f>SUM(E209)</f>
        <v>5000</v>
      </c>
      <c r="F208" s="14"/>
      <c r="G208" s="151"/>
    </row>
    <row r="209" spans="1:9" x14ac:dyDescent="0.2">
      <c r="A209" s="30" t="s">
        <v>89</v>
      </c>
      <c r="B209" s="89">
        <v>5000</v>
      </c>
      <c r="C209" s="107"/>
      <c r="D209" s="23"/>
      <c r="E209" s="22">
        <v>5000</v>
      </c>
      <c r="F209" s="23"/>
      <c r="G209" s="157"/>
    </row>
    <row r="210" spans="1:9" s="52" customFormat="1" ht="13.5" thickBot="1" x14ac:dyDescent="0.25">
      <c r="A210" s="382" t="s">
        <v>14</v>
      </c>
      <c r="B210" s="383">
        <f>SUM(B207)</f>
        <v>5000</v>
      </c>
      <c r="C210" s="384"/>
      <c r="D210" s="385"/>
      <c r="E210" s="386">
        <f>SUM(E207)</f>
        <v>5000</v>
      </c>
      <c r="F210" s="385"/>
      <c r="G210" s="387"/>
    </row>
    <row r="211" spans="1:9" x14ac:dyDescent="0.2">
      <c r="A211" s="420" t="s">
        <v>48</v>
      </c>
      <c r="B211" s="421"/>
      <c r="C211" s="421"/>
      <c r="D211" s="421"/>
      <c r="E211" s="421"/>
      <c r="F211" s="421"/>
      <c r="G211" s="422"/>
    </row>
    <row r="212" spans="1:9" x14ac:dyDescent="0.2">
      <c r="A212" s="302" t="s">
        <v>33</v>
      </c>
      <c r="B212" s="303">
        <f>B213+B218+B223+B221</f>
        <v>705000</v>
      </c>
      <c r="C212" s="297">
        <f>C213+C218+C223+C221</f>
        <v>75.8</v>
      </c>
      <c r="D212" s="300"/>
      <c r="E212" s="304"/>
      <c r="F212" s="300"/>
      <c r="G212" s="301"/>
      <c r="I212" s="16"/>
    </row>
    <row r="213" spans="1:9" x14ac:dyDescent="0.2">
      <c r="A213" s="32" t="s">
        <v>3</v>
      </c>
      <c r="B213" s="141">
        <f>SUM(B214:B217)</f>
        <v>545000</v>
      </c>
      <c r="C213" s="103">
        <f>SUM(C214:C217)</f>
        <v>34.799999999999997</v>
      </c>
      <c r="D213" s="14"/>
      <c r="E213" s="15"/>
      <c r="F213" s="14"/>
      <c r="G213" s="151"/>
    </row>
    <row r="214" spans="1:9" x14ac:dyDescent="0.2">
      <c r="A214" s="30" t="s">
        <v>81</v>
      </c>
      <c r="B214" s="136">
        <v>65000</v>
      </c>
      <c r="C214" s="140">
        <v>7</v>
      </c>
      <c r="D214" s="21"/>
      <c r="E214" s="20"/>
      <c r="F214" s="21"/>
      <c r="G214" s="153"/>
    </row>
    <row r="215" spans="1:9" x14ac:dyDescent="0.2">
      <c r="A215" s="30" t="s">
        <v>85</v>
      </c>
      <c r="B215" s="136">
        <v>400000</v>
      </c>
      <c r="C215" s="140">
        <v>23</v>
      </c>
      <c r="D215" s="21"/>
      <c r="E215" s="20"/>
      <c r="F215" s="21"/>
      <c r="G215" s="153"/>
    </row>
    <row r="216" spans="1:9" x14ac:dyDescent="0.2">
      <c r="A216" s="122" t="s">
        <v>89</v>
      </c>
      <c r="B216" s="180">
        <v>50000</v>
      </c>
      <c r="C216" s="181">
        <v>1.8</v>
      </c>
      <c r="D216" s="18"/>
      <c r="E216" s="182"/>
      <c r="F216" s="18"/>
      <c r="G216" s="152"/>
      <c r="I216" s="16"/>
    </row>
    <row r="217" spans="1:9" x14ac:dyDescent="0.2">
      <c r="A217" s="38" t="s">
        <v>90</v>
      </c>
      <c r="B217" s="89">
        <v>30000</v>
      </c>
      <c r="C217" s="107">
        <v>3</v>
      </c>
      <c r="D217" s="23"/>
      <c r="E217" s="22"/>
      <c r="F217" s="23"/>
      <c r="G217" s="157"/>
    </row>
    <row r="218" spans="1:9" x14ac:dyDescent="0.2">
      <c r="A218" s="24" t="s">
        <v>7</v>
      </c>
      <c r="B218" s="86">
        <f>SUM(B219:B220)</f>
        <v>130000</v>
      </c>
      <c r="C218" s="108">
        <f>SUM(C219:C220)</f>
        <v>28</v>
      </c>
      <c r="D218" s="12"/>
      <c r="E218" s="13"/>
      <c r="F218" s="12"/>
      <c r="G218" s="150"/>
    </row>
    <row r="219" spans="1:9" x14ac:dyDescent="0.2">
      <c r="A219" s="74" t="s">
        <v>89</v>
      </c>
      <c r="B219" s="193">
        <v>20000</v>
      </c>
      <c r="C219" s="181">
        <v>6</v>
      </c>
      <c r="D219" s="18"/>
      <c r="E219" s="182"/>
      <c r="F219" s="18"/>
      <c r="G219" s="152"/>
    </row>
    <row r="220" spans="1:9" x14ac:dyDescent="0.2">
      <c r="A220" s="34" t="s">
        <v>90</v>
      </c>
      <c r="B220" s="170">
        <v>110000</v>
      </c>
      <c r="C220" s="171">
        <v>22</v>
      </c>
      <c r="D220" s="172"/>
      <c r="E220" s="173"/>
      <c r="F220" s="172"/>
      <c r="G220" s="174"/>
    </row>
    <row r="221" spans="1:9" s="52" customFormat="1" x14ac:dyDescent="0.2">
      <c r="A221" s="31" t="s">
        <v>135</v>
      </c>
      <c r="B221" s="86">
        <f>SUM(B222)</f>
        <v>20000</v>
      </c>
      <c r="C221" s="108">
        <f>SUM(C222)</f>
        <v>2</v>
      </c>
      <c r="D221" s="29"/>
      <c r="E221" s="44"/>
      <c r="F221" s="29"/>
      <c r="G221" s="135"/>
    </row>
    <row r="222" spans="1:9" x14ac:dyDescent="0.2">
      <c r="A222" s="34" t="s">
        <v>85</v>
      </c>
      <c r="B222" s="195">
        <v>20000</v>
      </c>
      <c r="C222" s="171">
        <v>2</v>
      </c>
      <c r="D222" s="172"/>
      <c r="E222" s="173"/>
      <c r="F222" s="172"/>
      <c r="G222" s="174"/>
    </row>
    <row r="223" spans="1:9" x14ac:dyDescent="0.2">
      <c r="A223" s="31" t="s">
        <v>118</v>
      </c>
      <c r="B223" s="86">
        <f>SUM(B224)</f>
        <v>10000</v>
      </c>
      <c r="C223" s="103">
        <f>SUM(C224)</f>
        <v>11</v>
      </c>
      <c r="D223" s="12"/>
      <c r="E223" s="13"/>
      <c r="F223" s="12"/>
      <c r="G223" s="150"/>
    </row>
    <row r="224" spans="1:9" x14ac:dyDescent="0.2">
      <c r="A224" s="38" t="s">
        <v>85</v>
      </c>
      <c r="B224" s="89">
        <v>10000</v>
      </c>
      <c r="C224" s="107">
        <v>11</v>
      </c>
      <c r="D224" s="23"/>
      <c r="E224" s="22"/>
      <c r="F224" s="23"/>
      <c r="G224" s="157"/>
    </row>
    <row r="225" spans="1:7" x14ac:dyDescent="0.2">
      <c r="A225" s="285" t="s">
        <v>34</v>
      </c>
      <c r="B225" s="286">
        <f>B226+B228+B230+B232+B234+B236+B238+B240+B242+B244+B246+B248</f>
        <v>400600</v>
      </c>
      <c r="C225" s="305">
        <f>C226+C228+C230+C232+C234+C236+C238+C240+C242+C244+C246+C248</f>
        <v>3907.2999999999997</v>
      </c>
      <c r="D225" s="306"/>
      <c r="E225" s="307"/>
      <c r="F225" s="306"/>
      <c r="G225" s="308"/>
    </row>
    <row r="226" spans="1:7" x14ac:dyDescent="0.2">
      <c r="A226" s="31" t="s">
        <v>119</v>
      </c>
      <c r="B226" s="87">
        <f>SUM(B227)</f>
        <v>500</v>
      </c>
      <c r="C226" s="108">
        <f>SUM(C227)</f>
        <v>1</v>
      </c>
      <c r="D226" s="29"/>
      <c r="E226" s="44"/>
      <c r="F226" s="29"/>
      <c r="G226" s="135"/>
    </row>
    <row r="227" spans="1:7" x14ac:dyDescent="0.2">
      <c r="A227" s="34" t="s">
        <v>85</v>
      </c>
      <c r="B227" s="170">
        <v>500</v>
      </c>
      <c r="C227" s="171">
        <v>1</v>
      </c>
      <c r="D227" s="172"/>
      <c r="E227" s="173"/>
      <c r="F227" s="172"/>
      <c r="G227" s="174"/>
    </row>
    <row r="228" spans="1:7" x14ac:dyDescent="0.2">
      <c r="A228" s="31" t="s">
        <v>19</v>
      </c>
      <c r="B228" s="87">
        <f>SUM(B229)</f>
        <v>20000</v>
      </c>
      <c r="C228" s="108">
        <f>SUM(C229)</f>
        <v>200</v>
      </c>
      <c r="D228" s="29"/>
      <c r="E228" s="44"/>
      <c r="F228" s="29"/>
      <c r="G228" s="135"/>
    </row>
    <row r="229" spans="1:7" x14ac:dyDescent="0.2">
      <c r="A229" s="34" t="s">
        <v>85</v>
      </c>
      <c r="B229" s="170">
        <v>20000</v>
      </c>
      <c r="C229" s="171">
        <v>200</v>
      </c>
      <c r="D229" s="172"/>
      <c r="E229" s="173"/>
      <c r="F229" s="172"/>
      <c r="G229" s="174"/>
    </row>
    <row r="230" spans="1:7" x14ac:dyDescent="0.2">
      <c r="A230" s="31" t="s">
        <v>120</v>
      </c>
      <c r="B230" s="87">
        <f>SUM(B231)</f>
        <v>280000</v>
      </c>
      <c r="C230" s="108">
        <f>SUM(C231)</f>
        <v>2800</v>
      </c>
      <c r="D230" s="29"/>
      <c r="E230" s="44"/>
      <c r="F230" s="29"/>
      <c r="G230" s="135"/>
    </row>
    <row r="231" spans="1:7" x14ac:dyDescent="0.2">
      <c r="A231" s="34" t="s">
        <v>85</v>
      </c>
      <c r="B231" s="170">
        <v>280000</v>
      </c>
      <c r="C231" s="171">
        <v>2800</v>
      </c>
      <c r="D231" s="172"/>
      <c r="E231" s="173"/>
      <c r="F231" s="172"/>
      <c r="G231" s="174"/>
    </row>
    <row r="232" spans="1:7" x14ac:dyDescent="0.2">
      <c r="A232" s="31" t="s">
        <v>18</v>
      </c>
      <c r="B232" s="87">
        <f>SUM(B233)</f>
        <v>70000</v>
      </c>
      <c r="C232" s="108">
        <f>SUM(C233)</f>
        <v>700</v>
      </c>
      <c r="D232" s="29"/>
      <c r="E232" s="44"/>
      <c r="F232" s="29"/>
      <c r="G232" s="135"/>
    </row>
    <row r="233" spans="1:7" x14ac:dyDescent="0.2">
      <c r="A233" s="34" t="s">
        <v>85</v>
      </c>
      <c r="B233" s="170">
        <v>70000</v>
      </c>
      <c r="C233" s="171">
        <v>700</v>
      </c>
      <c r="D233" s="172"/>
      <c r="E233" s="173"/>
      <c r="F233" s="172"/>
      <c r="G233" s="174"/>
    </row>
    <row r="234" spans="1:7" x14ac:dyDescent="0.2">
      <c r="A234" s="31" t="s">
        <v>21</v>
      </c>
      <c r="B234" s="87">
        <f>SUM(B235)</f>
        <v>20000</v>
      </c>
      <c r="C234" s="108">
        <f>SUM(C235)</f>
        <v>200</v>
      </c>
      <c r="D234" s="29"/>
      <c r="E234" s="44"/>
      <c r="F234" s="29"/>
      <c r="G234" s="135"/>
    </row>
    <row r="235" spans="1:7" x14ac:dyDescent="0.2">
      <c r="A235" s="34" t="s">
        <v>85</v>
      </c>
      <c r="B235" s="170">
        <v>20000</v>
      </c>
      <c r="C235" s="171">
        <v>200</v>
      </c>
      <c r="D235" s="172"/>
      <c r="E235" s="173"/>
      <c r="F235" s="172"/>
      <c r="G235" s="174"/>
    </row>
    <row r="236" spans="1:7" x14ac:dyDescent="0.2">
      <c r="A236" s="31" t="s">
        <v>136</v>
      </c>
      <c r="B236" s="87">
        <f>SUM(B237)</f>
        <v>900</v>
      </c>
      <c r="C236" s="108">
        <f>SUM(C237)</f>
        <v>0.2</v>
      </c>
      <c r="D236" s="29"/>
      <c r="E236" s="44"/>
      <c r="F236" s="29"/>
      <c r="G236" s="135"/>
    </row>
    <row r="237" spans="1:7" x14ac:dyDescent="0.2">
      <c r="A237" s="34" t="s">
        <v>85</v>
      </c>
      <c r="B237" s="170">
        <v>900</v>
      </c>
      <c r="C237" s="171">
        <v>0.2</v>
      </c>
      <c r="D237" s="172"/>
      <c r="E237" s="173"/>
      <c r="F237" s="172"/>
      <c r="G237" s="174"/>
    </row>
    <row r="238" spans="1:7" x14ac:dyDescent="0.2">
      <c r="A238" s="31" t="s">
        <v>121</v>
      </c>
      <c r="B238" s="87">
        <f>SUM(B239)</f>
        <v>2000</v>
      </c>
      <c r="C238" s="108">
        <f>SUM(C239)</f>
        <v>0.5</v>
      </c>
      <c r="D238" s="29"/>
      <c r="E238" s="44"/>
      <c r="F238" s="29"/>
      <c r="G238" s="135"/>
    </row>
    <row r="239" spans="1:7" x14ac:dyDescent="0.2">
      <c r="A239" s="34" t="s">
        <v>85</v>
      </c>
      <c r="B239" s="170">
        <v>2000</v>
      </c>
      <c r="C239" s="171">
        <v>0.5</v>
      </c>
      <c r="D239" s="172"/>
      <c r="E239" s="173"/>
      <c r="F239" s="172"/>
      <c r="G239" s="174"/>
    </row>
    <row r="240" spans="1:7" x14ac:dyDescent="0.2">
      <c r="A240" s="31" t="s">
        <v>112</v>
      </c>
      <c r="B240" s="87">
        <f>SUM(B241)</f>
        <v>1000</v>
      </c>
      <c r="C240" s="108">
        <f>SUM(C241)</f>
        <v>0.2</v>
      </c>
      <c r="D240" s="29"/>
      <c r="E240" s="44"/>
      <c r="F240" s="29"/>
      <c r="G240" s="135"/>
    </row>
    <row r="241" spans="1:8" x14ac:dyDescent="0.2">
      <c r="A241" s="34" t="s">
        <v>85</v>
      </c>
      <c r="B241" s="170">
        <v>1000</v>
      </c>
      <c r="C241" s="171">
        <v>0.2</v>
      </c>
      <c r="D241" s="172"/>
      <c r="E241" s="173"/>
      <c r="F241" s="172"/>
      <c r="G241" s="174"/>
    </row>
    <row r="242" spans="1:8" x14ac:dyDescent="0.2">
      <c r="A242" s="31" t="s">
        <v>25</v>
      </c>
      <c r="B242" s="87">
        <f>SUM(B243)</f>
        <v>1200</v>
      </c>
      <c r="C242" s="108">
        <f>SUM(C243)</f>
        <v>1</v>
      </c>
      <c r="D242" s="29"/>
      <c r="E242" s="44"/>
      <c r="F242" s="29"/>
      <c r="G242" s="135"/>
    </row>
    <row r="243" spans="1:8" x14ac:dyDescent="0.2">
      <c r="A243" s="34" t="s">
        <v>85</v>
      </c>
      <c r="B243" s="170">
        <v>1200</v>
      </c>
      <c r="C243" s="171">
        <v>1</v>
      </c>
      <c r="D243" s="172"/>
      <c r="E243" s="173"/>
      <c r="F243" s="172"/>
      <c r="G243" s="174"/>
    </row>
    <row r="244" spans="1:8" x14ac:dyDescent="0.2">
      <c r="A244" s="31" t="s">
        <v>24</v>
      </c>
      <c r="B244" s="87">
        <f>SUM(B245)</f>
        <v>3000</v>
      </c>
      <c r="C244" s="108">
        <f>SUM(C245)</f>
        <v>3</v>
      </c>
      <c r="D244" s="29"/>
      <c r="E244" s="44"/>
      <c r="F244" s="29"/>
      <c r="G244" s="135"/>
    </row>
    <row r="245" spans="1:8" x14ac:dyDescent="0.2">
      <c r="A245" s="34" t="s">
        <v>85</v>
      </c>
      <c r="B245" s="170">
        <v>3000</v>
      </c>
      <c r="C245" s="171">
        <v>3</v>
      </c>
      <c r="D245" s="172"/>
      <c r="E245" s="173"/>
      <c r="F245" s="172"/>
      <c r="G245" s="174"/>
    </row>
    <row r="246" spans="1:8" x14ac:dyDescent="0.2">
      <c r="A246" s="31" t="s">
        <v>28</v>
      </c>
      <c r="B246" s="87">
        <f>SUM(B247)</f>
        <v>1000</v>
      </c>
      <c r="C246" s="108">
        <f>SUM(C247)</f>
        <v>1</v>
      </c>
      <c r="D246" s="29"/>
      <c r="E246" s="44"/>
      <c r="F246" s="29"/>
      <c r="G246" s="135"/>
    </row>
    <row r="247" spans="1:8" x14ac:dyDescent="0.2">
      <c r="A247" s="34" t="s">
        <v>85</v>
      </c>
      <c r="B247" s="170">
        <v>1000</v>
      </c>
      <c r="C247" s="171">
        <v>1</v>
      </c>
      <c r="D247" s="172"/>
      <c r="E247" s="173"/>
      <c r="F247" s="172"/>
      <c r="G247" s="174"/>
    </row>
    <row r="248" spans="1:8" x14ac:dyDescent="0.2">
      <c r="A248" s="31" t="s">
        <v>30</v>
      </c>
      <c r="B248" s="87">
        <f>SUM(B249)</f>
        <v>1000</v>
      </c>
      <c r="C248" s="108">
        <f>SUM(C249)</f>
        <v>0.4</v>
      </c>
      <c r="D248" s="29"/>
      <c r="E248" s="44"/>
      <c r="F248" s="29"/>
      <c r="G248" s="135"/>
    </row>
    <row r="249" spans="1:8" x14ac:dyDescent="0.2">
      <c r="A249" s="34" t="s">
        <v>85</v>
      </c>
      <c r="B249" s="170">
        <v>1000</v>
      </c>
      <c r="C249" s="171">
        <v>0.4</v>
      </c>
      <c r="D249" s="172"/>
      <c r="E249" s="173"/>
      <c r="F249" s="172"/>
      <c r="G249" s="174"/>
    </row>
    <row r="250" spans="1:8" x14ac:dyDescent="0.2">
      <c r="A250" s="316" t="s">
        <v>35</v>
      </c>
      <c r="B250" s="276">
        <v>0</v>
      </c>
      <c r="C250" s="277">
        <v>0</v>
      </c>
      <c r="D250" s="379"/>
      <c r="E250" s="380"/>
      <c r="F250" s="379"/>
      <c r="G250" s="381"/>
    </row>
    <row r="251" spans="1:8" ht="13.5" thickBot="1" x14ac:dyDescent="0.25">
      <c r="A251" s="388" t="s">
        <v>14</v>
      </c>
      <c r="B251" s="389">
        <f>B250+B225+B212</f>
        <v>1105600</v>
      </c>
      <c r="C251" s="384">
        <f>C250+C225+C212</f>
        <v>3983.1</v>
      </c>
      <c r="D251" s="390"/>
      <c r="E251" s="391"/>
      <c r="F251" s="390"/>
      <c r="G251" s="392"/>
    </row>
    <row r="252" spans="1:8" x14ac:dyDescent="0.2">
      <c r="A252" s="420" t="s">
        <v>67</v>
      </c>
      <c r="B252" s="421"/>
      <c r="C252" s="421"/>
      <c r="D252" s="421"/>
      <c r="E252" s="421"/>
      <c r="F252" s="421"/>
      <c r="G252" s="422"/>
      <c r="H252" s="27"/>
    </row>
    <row r="253" spans="1:8" s="27" customFormat="1" x14ac:dyDescent="0.2">
      <c r="A253" s="295" t="s">
        <v>33</v>
      </c>
      <c r="B253" s="309">
        <f>B254+B256+B259+B262+B266+B264</f>
        <v>56200</v>
      </c>
      <c r="C253" s="310">
        <f t="shared" ref="C253:F253" si="4">C254+C256+C259+C262+C266+C264</f>
        <v>4.0999999999999996</v>
      </c>
      <c r="D253" s="310">
        <f t="shared" si="4"/>
        <v>0</v>
      </c>
      <c r="E253" s="311">
        <f t="shared" si="4"/>
        <v>0</v>
      </c>
      <c r="F253" s="310">
        <f t="shared" si="4"/>
        <v>0</v>
      </c>
      <c r="G253" s="312">
        <f t="shared" ref="G253" si="5">G254+G256+G259+G262+G266</f>
        <v>0</v>
      </c>
      <c r="H253" s="2"/>
    </row>
    <row r="254" spans="1:8" s="27" customFormat="1" x14ac:dyDescent="0.2">
      <c r="A254" s="31" t="s">
        <v>7</v>
      </c>
      <c r="B254" s="87">
        <f>SUM(B255)</f>
        <v>2550</v>
      </c>
      <c r="C254" s="108">
        <f>SUM(C255)</f>
        <v>1</v>
      </c>
      <c r="D254" s="12"/>
      <c r="E254" s="13"/>
      <c r="F254" s="12"/>
      <c r="G254" s="150"/>
      <c r="H254" s="2"/>
    </row>
    <row r="255" spans="1:8" s="27" customFormat="1" x14ac:dyDescent="0.2">
      <c r="A255" s="34" t="s">
        <v>85</v>
      </c>
      <c r="B255" s="170">
        <v>2550</v>
      </c>
      <c r="C255" s="171">
        <v>1</v>
      </c>
      <c r="D255" s="172"/>
      <c r="E255" s="173"/>
      <c r="F255" s="172"/>
      <c r="G255" s="174"/>
      <c r="H255" s="2"/>
    </row>
    <row r="256" spans="1:8" s="27" customFormat="1" x14ac:dyDescent="0.2">
      <c r="A256" s="31" t="s">
        <v>8</v>
      </c>
      <c r="B256" s="87">
        <f>SUM(B257:B258)</f>
        <v>2550</v>
      </c>
      <c r="C256" s="108">
        <f>SUM(C257:C258)</f>
        <v>1.5</v>
      </c>
      <c r="D256" s="12"/>
      <c r="E256" s="13"/>
      <c r="F256" s="12"/>
      <c r="G256" s="150"/>
      <c r="H256" s="2"/>
    </row>
    <row r="257" spans="1:9" s="27" customFormat="1" x14ac:dyDescent="0.2">
      <c r="A257" s="38" t="s">
        <v>85</v>
      </c>
      <c r="B257" s="89">
        <v>1550</v>
      </c>
      <c r="C257" s="107">
        <v>1</v>
      </c>
      <c r="D257" s="23"/>
      <c r="E257" s="22"/>
      <c r="F257" s="23"/>
      <c r="G257" s="157"/>
      <c r="H257" s="2"/>
    </row>
    <row r="258" spans="1:9" s="27" customFormat="1" x14ac:dyDescent="0.2">
      <c r="A258" s="34" t="s">
        <v>89</v>
      </c>
      <c r="B258" s="170">
        <v>1000</v>
      </c>
      <c r="C258" s="171">
        <v>0.5</v>
      </c>
      <c r="D258" s="172"/>
      <c r="E258" s="173"/>
      <c r="F258" s="172"/>
      <c r="G258" s="174"/>
      <c r="H258" s="2"/>
    </row>
    <row r="259" spans="1:9" s="27" customFormat="1" x14ac:dyDescent="0.2">
      <c r="A259" s="31" t="s">
        <v>9</v>
      </c>
      <c r="B259" s="87">
        <f>SUM(B260:B261)</f>
        <v>16600</v>
      </c>
      <c r="C259" s="108">
        <f>SUM(C260:C261)</f>
        <v>0.89999999999999991</v>
      </c>
      <c r="D259" s="12"/>
      <c r="E259" s="13"/>
      <c r="F259" s="12"/>
      <c r="G259" s="150"/>
      <c r="H259" s="2"/>
    </row>
    <row r="260" spans="1:9" s="27" customFormat="1" x14ac:dyDescent="0.2">
      <c r="A260" s="30" t="s">
        <v>85</v>
      </c>
      <c r="B260" s="136">
        <v>9400</v>
      </c>
      <c r="C260" s="137">
        <v>0.6</v>
      </c>
      <c r="D260" s="21"/>
      <c r="E260" s="20"/>
      <c r="F260" s="21"/>
      <c r="G260" s="153"/>
      <c r="H260" s="2"/>
    </row>
    <row r="261" spans="1:9" s="27" customFormat="1" x14ac:dyDescent="0.2">
      <c r="A261" s="120" t="s">
        <v>89</v>
      </c>
      <c r="B261" s="168">
        <v>7200</v>
      </c>
      <c r="C261" s="169">
        <v>0.3</v>
      </c>
      <c r="D261" s="14"/>
      <c r="E261" s="15"/>
      <c r="F261" s="14"/>
      <c r="G261" s="151"/>
      <c r="H261" s="2"/>
    </row>
    <row r="262" spans="1:9" s="27" customFormat="1" x14ac:dyDescent="0.2">
      <c r="A262" s="24" t="s">
        <v>10</v>
      </c>
      <c r="B262" s="87">
        <f>SUM(B263:B263)</f>
        <v>7000</v>
      </c>
      <c r="C262" s="108">
        <f>SUM(C263:C263)</f>
        <v>0.3</v>
      </c>
      <c r="D262" s="12"/>
      <c r="E262" s="13"/>
      <c r="F262" s="12"/>
      <c r="G262" s="150"/>
      <c r="H262" s="2"/>
    </row>
    <row r="263" spans="1:9" s="27" customFormat="1" x14ac:dyDescent="0.2">
      <c r="A263" s="74" t="s">
        <v>85</v>
      </c>
      <c r="B263" s="180">
        <v>7000</v>
      </c>
      <c r="C263" s="107">
        <v>0.3</v>
      </c>
      <c r="D263" s="18"/>
      <c r="E263" s="182"/>
      <c r="F263" s="18"/>
      <c r="G263" s="152"/>
      <c r="H263" s="2"/>
    </row>
    <row r="264" spans="1:9" s="405" customFormat="1" x14ac:dyDescent="0.2">
      <c r="A264" s="35" t="s">
        <v>142</v>
      </c>
      <c r="B264" s="87">
        <f>SUM(B265)</f>
        <v>9400</v>
      </c>
      <c r="C264" s="108">
        <f>SUM(C265)</f>
        <v>0.2</v>
      </c>
      <c r="D264" s="29"/>
      <c r="E264" s="44"/>
      <c r="F264" s="29"/>
      <c r="G264" s="135"/>
      <c r="H264" s="52"/>
    </row>
    <row r="265" spans="1:9" s="27" customFormat="1" x14ac:dyDescent="0.2">
      <c r="A265" s="39" t="s">
        <v>89</v>
      </c>
      <c r="B265" s="170">
        <v>9400</v>
      </c>
      <c r="C265" s="171">
        <v>0.2</v>
      </c>
      <c r="D265" s="172"/>
      <c r="E265" s="173"/>
      <c r="F265" s="172"/>
      <c r="G265" s="174"/>
      <c r="H265" s="2"/>
    </row>
    <row r="266" spans="1:9" x14ac:dyDescent="0.2">
      <c r="A266" s="415" t="s">
        <v>13</v>
      </c>
      <c r="B266" s="88">
        <f>SUM(B267:B268)</f>
        <v>18100</v>
      </c>
      <c r="C266" s="106">
        <f>SUM(C267:C268)</f>
        <v>0.2</v>
      </c>
      <c r="D266" s="14"/>
      <c r="E266" s="15"/>
      <c r="F266" s="14"/>
      <c r="G266" s="151">
        <f>SUM(G267:G267)</f>
        <v>0</v>
      </c>
      <c r="H266" s="27"/>
    </row>
    <row r="267" spans="1:9" x14ac:dyDescent="0.2">
      <c r="A267" s="36" t="s">
        <v>85</v>
      </c>
      <c r="B267" s="136">
        <v>8700</v>
      </c>
      <c r="C267" s="137" t="s">
        <v>137</v>
      </c>
      <c r="D267" s="21"/>
      <c r="E267" s="20"/>
      <c r="F267" s="21"/>
      <c r="G267" s="153"/>
      <c r="H267" s="27"/>
    </row>
    <row r="268" spans="1:9" x14ac:dyDescent="0.2">
      <c r="A268" s="74" t="s">
        <v>89</v>
      </c>
      <c r="B268" s="193">
        <v>9400</v>
      </c>
      <c r="C268" s="181">
        <v>0.2</v>
      </c>
      <c r="D268" s="18"/>
      <c r="E268" s="182"/>
      <c r="F268" s="18"/>
      <c r="G268" s="152"/>
      <c r="H268" s="27"/>
    </row>
    <row r="269" spans="1:9" x14ac:dyDescent="0.2">
      <c r="A269" s="285" t="s">
        <v>34</v>
      </c>
      <c r="B269" s="313">
        <f>B295+B270+B285+B273+B283+B291+B299+B301+B277+B275+B279+B281+B297+B287+B289+B293</f>
        <v>34210</v>
      </c>
      <c r="C269" s="314">
        <f t="shared" ref="C269:G269" si="6">C295+C270+C285+C273+C283+C291+C299+C301+C277+C275+C279+C281+C297+C287+C289+C293</f>
        <v>23.2</v>
      </c>
      <c r="D269" s="288">
        <f t="shared" si="6"/>
        <v>0</v>
      </c>
      <c r="E269" s="289">
        <f t="shared" si="6"/>
        <v>0</v>
      </c>
      <c r="F269" s="288">
        <f t="shared" si="6"/>
        <v>0</v>
      </c>
      <c r="G269" s="315">
        <f t="shared" si="6"/>
        <v>0</v>
      </c>
      <c r="I269" s="16"/>
    </row>
    <row r="270" spans="1:9" x14ac:dyDescent="0.2">
      <c r="A270" s="31" t="s">
        <v>82</v>
      </c>
      <c r="B270" s="93">
        <f>SUM(B271:B272)</f>
        <v>5700</v>
      </c>
      <c r="C270" s="113">
        <f>SUM(C271:C272)</f>
        <v>0.6</v>
      </c>
      <c r="D270" s="57"/>
      <c r="E270" s="58"/>
      <c r="F270" s="57"/>
      <c r="G270" s="196"/>
    </row>
    <row r="271" spans="1:9" x14ac:dyDescent="0.2">
      <c r="A271" s="30" t="s">
        <v>85</v>
      </c>
      <c r="B271" s="197">
        <v>2700</v>
      </c>
      <c r="C271" s="198">
        <v>0.3</v>
      </c>
      <c r="D271" s="206"/>
      <c r="E271" s="207"/>
      <c r="F271" s="206"/>
      <c r="G271" s="176"/>
    </row>
    <row r="272" spans="1:9" x14ac:dyDescent="0.2">
      <c r="A272" s="34" t="s">
        <v>89</v>
      </c>
      <c r="B272" s="190">
        <v>3000</v>
      </c>
      <c r="C272" s="191">
        <v>0.3</v>
      </c>
      <c r="D272" s="202"/>
      <c r="E272" s="203"/>
      <c r="F272" s="202"/>
      <c r="G272" s="179"/>
    </row>
    <row r="273" spans="1:7" x14ac:dyDescent="0.2">
      <c r="A273" s="31" t="s">
        <v>23</v>
      </c>
      <c r="B273" s="87">
        <f>SUM(B274)</f>
        <v>800</v>
      </c>
      <c r="C273" s="108">
        <f>SUM(C274)</f>
        <v>10</v>
      </c>
      <c r="D273" s="12"/>
      <c r="E273" s="13"/>
      <c r="F273" s="12"/>
      <c r="G273" s="135"/>
    </row>
    <row r="274" spans="1:7" x14ac:dyDescent="0.2">
      <c r="A274" s="34" t="s">
        <v>85</v>
      </c>
      <c r="B274" s="170">
        <v>800</v>
      </c>
      <c r="C274" s="171">
        <v>10</v>
      </c>
      <c r="D274" s="172"/>
      <c r="E274" s="173"/>
      <c r="F274" s="172"/>
      <c r="G274" s="174"/>
    </row>
    <row r="275" spans="1:7" x14ac:dyDescent="0.2">
      <c r="A275" s="31" t="s">
        <v>22</v>
      </c>
      <c r="B275" s="87">
        <f>SUM(B276)</f>
        <v>600</v>
      </c>
      <c r="C275" s="108">
        <f>SUM(C276)</f>
        <v>3</v>
      </c>
      <c r="D275" s="12"/>
      <c r="E275" s="13"/>
      <c r="F275" s="12"/>
      <c r="G275" s="135"/>
    </row>
    <row r="276" spans="1:7" x14ac:dyDescent="0.2">
      <c r="A276" s="34" t="s">
        <v>85</v>
      </c>
      <c r="B276" s="170">
        <v>600</v>
      </c>
      <c r="C276" s="171">
        <v>3</v>
      </c>
      <c r="D276" s="172"/>
      <c r="E276" s="173"/>
      <c r="F276" s="172"/>
      <c r="G276" s="174"/>
    </row>
    <row r="277" spans="1:7" x14ac:dyDescent="0.2">
      <c r="A277" s="31" t="s">
        <v>99</v>
      </c>
      <c r="B277" s="87">
        <f>SUM(B278)</f>
        <v>1000</v>
      </c>
      <c r="C277" s="108">
        <f>SUM(C278)</f>
        <v>0.3</v>
      </c>
      <c r="D277" s="12"/>
      <c r="E277" s="13"/>
      <c r="F277" s="12"/>
      <c r="G277" s="135"/>
    </row>
    <row r="278" spans="1:7" x14ac:dyDescent="0.2">
      <c r="A278" s="34" t="s">
        <v>85</v>
      </c>
      <c r="B278" s="170">
        <v>1000</v>
      </c>
      <c r="C278" s="171">
        <v>0.3</v>
      </c>
      <c r="D278" s="172"/>
      <c r="E278" s="173"/>
      <c r="F278" s="172"/>
      <c r="G278" s="174"/>
    </row>
    <row r="279" spans="1:7" x14ac:dyDescent="0.2">
      <c r="A279" s="31" t="s">
        <v>111</v>
      </c>
      <c r="B279" s="87">
        <f>SUM(B280)</f>
        <v>1800</v>
      </c>
      <c r="C279" s="108">
        <f>SUM(C280)</f>
        <v>0.15</v>
      </c>
      <c r="D279" s="12"/>
      <c r="E279" s="13"/>
      <c r="F279" s="12"/>
      <c r="G279" s="135"/>
    </row>
    <row r="280" spans="1:7" x14ac:dyDescent="0.2">
      <c r="A280" s="34" t="s">
        <v>85</v>
      </c>
      <c r="B280" s="170">
        <v>1800</v>
      </c>
      <c r="C280" s="171">
        <v>0.15</v>
      </c>
      <c r="D280" s="172"/>
      <c r="E280" s="173"/>
      <c r="F280" s="172"/>
      <c r="G280" s="174"/>
    </row>
    <row r="281" spans="1:7" x14ac:dyDescent="0.2">
      <c r="A281" s="31" t="s">
        <v>112</v>
      </c>
      <c r="B281" s="87">
        <f>SUM(B282)</f>
        <v>2250</v>
      </c>
      <c r="C281" s="108">
        <f>SUM(C282)</f>
        <v>0.15</v>
      </c>
      <c r="D281" s="12"/>
      <c r="E281" s="13"/>
      <c r="F281" s="12"/>
      <c r="G281" s="135"/>
    </row>
    <row r="282" spans="1:7" x14ac:dyDescent="0.2">
      <c r="A282" s="34" t="s">
        <v>85</v>
      </c>
      <c r="B282" s="170">
        <v>2250</v>
      </c>
      <c r="C282" s="171">
        <v>0.15</v>
      </c>
      <c r="D282" s="172"/>
      <c r="E282" s="173"/>
      <c r="F282" s="172"/>
      <c r="G282" s="174"/>
    </row>
    <row r="283" spans="1:7" x14ac:dyDescent="0.2">
      <c r="A283" s="31" t="s">
        <v>25</v>
      </c>
      <c r="B283" s="87">
        <f>SUM(B284)</f>
        <v>2000</v>
      </c>
      <c r="C283" s="108">
        <f>SUM(C284)</f>
        <v>1</v>
      </c>
      <c r="D283" s="12"/>
      <c r="E283" s="13"/>
      <c r="F283" s="12"/>
      <c r="G283" s="135"/>
    </row>
    <row r="284" spans="1:7" x14ac:dyDescent="0.2">
      <c r="A284" s="34" t="s">
        <v>85</v>
      </c>
      <c r="B284" s="170">
        <v>2000</v>
      </c>
      <c r="C284" s="171">
        <v>1</v>
      </c>
      <c r="D284" s="172"/>
      <c r="E284" s="173"/>
      <c r="F284" s="172"/>
      <c r="G284" s="174"/>
    </row>
    <row r="285" spans="1:7" x14ac:dyDescent="0.2">
      <c r="A285" s="31" t="s">
        <v>24</v>
      </c>
      <c r="B285" s="87">
        <f>SUM(B286:B286)</f>
        <v>4100</v>
      </c>
      <c r="C285" s="138">
        <f>SUM(C286:C286)</f>
        <v>6</v>
      </c>
      <c r="D285" s="65"/>
      <c r="E285" s="204"/>
      <c r="F285" s="65"/>
      <c r="G285" s="148"/>
    </row>
    <row r="286" spans="1:7" x14ac:dyDescent="0.2">
      <c r="A286" s="34" t="s">
        <v>85</v>
      </c>
      <c r="B286" s="170">
        <v>4100</v>
      </c>
      <c r="C286" s="418">
        <v>6</v>
      </c>
      <c r="D286" s="202"/>
      <c r="E286" s="203"/>
      <c r="F286" s="202"/>
      <c r="G286" s="179"/>
    </row>
    <row r="287" spans="1:7" s="52" customFormat="1" x14ac:dyDescent="0.2">
      <c r="A287" s="32" t="s">
        <v>143</v>
      </c>
      <c r="B287" s="88">
        <f>SUM(B288)</f>
        <v>640</v>
      </c>
      <c r="C287" s="419">
        <f>SUM(C288)</f>
        <v>0.2</v>
      </c>
      <c r="D287" s="66"/>
      <c r="E287" s="67"/>
      <c r="F287" s="66"/>
      <c r="G287" s="399"/>
    </row>
    <row r="288" spans="1:7" x14ac:dyDescent="0.2">
      <c r="A288" s="121" t="s">
        <v>89</v>
      </c>
      <c r="B288" s="186">
        <v>640</v>
      </c>
      <c r="C288" s="417">
        <v>0.2</v>
      </c>
      <c r="D288" s="213"/>
      <c r="E288" s="222"/>
      <c r="F288" s="213"/>
      <c r="G288" s="214"/>
    </row>
    <row r="289" spans="1:7" s="52" customFormat="1" x14ac:dyDescent="0.2">
      <c r="A289" s="32" t="s">
        <v>144</v>
      </c>
      <c r="B289" s="88">
        <f>SUM(B290)</f>
        <v>640</v>
      </c>
      <c r="C289" s="419">
        <f>SUM(C290)</f>
        <v>0.2</v>
      </c>
      <c r="D289" s="66"/>
      <c r="E289" s="67"/>
      <c r="F289" s="66"/>
      <c r="G289" s="399"/>
    </row>
    <row r="290" spans="1:7" x14ac:dyDescent="0.2">
      <c r="A290" s="120" t="s">
        <v>89</v>
      </c>
      <c r="B290" s="168">
        <v>640</v>
      </c>
      <c r="C290" s="416">
        <v>0.2</v>
      </c>
      <c r="D290" s="68"/>
      <c r="E290" s="400"/>
      <c r="F290" s="68"/>
      <c r="G290" s="149"/>
    </row>
    <row r="291" spans="1:7" x14ac:dyDescent="0.2">
      <c r="A291" s="31" t="s">
        <v>26</v>
      </c>
      <c r="B291" s="87">
        <f>SUM(B292)</f>
        <v>1000</v>
      </c>
      <c r="C291" s="108">
        <f>SUM(C292)</f>
        <v>0.1</v>
      </c>
      <c r="D291" s="12"/>
      <c r="E291" s="13"/>
      <c r="F291" s="12"/>
      <c r="G291" s="135"/>
    </row>
    <row r="292" spans="1:7" x14ac:dyDescent="0.2">
      <c r="A292" s="34" t="s">
        <v>85</v>
      </c>
      <c r="B292" s="170">
        <v>1000</v>
      </c>
      <c r="C292" s="171">
        <v>0.1</v>
      </c>
      <c r="D292" s="172"/>
      <c r="E292" s="173"/>
      <c r="F292" s="172"/>
      <c r="G292" s="174"/>
    </row>
    <row r="293" spans="1:7" x14ac:dyDescent="0.2">
      <c r="A293" s="32" t="s">
        <v>145</v>
      </c>
      <c r="B293" s="88">
        <f>SUM(B294)</f>
        <v>830</v>
      </c>
      <c r="C293" s="419">
        <f>SUM(C294)</f>
        <v>0.1</v>
      </c>
      <c r="D293" s="66"/>
      <c r="E293" s="67"/>
      <c r="F293" s="66"/>
      <c r="G293" s="399"/>
    </row>
    <row r="294" spans="1:7" x14ac:dyDescent="0.2">
      <c r="A294" s="120" t="s">
        <v>89</v>
      </c>
      <c r="B294" s="168">
        <v>830</v>
      </c>
      <c r="C294" s="416">
        <v>0.1</v>
      </c>
      <c r="D294" s="68"/>
      <c r="E294" s="400"/>
      <c r="F294" s="68"/>
      <c r="G294" s="149"/>
    </row>
    <row r="295" spans="1:7" x14ac:dyDescent="0.2">
      <c r="A295" s="31" t="s">
        <v>97</v>
      </c>
      <c r="B295" s="87">
        <f>SUM(B296:B296)</f>
        <v>1500</v>
      </c>
      <c r="C295" s="108">
        <f>SUM(C296:C296)</f>
        <v>0.2</v>
      </c>
      <c r="D295" s="12"/>
      <c r="E295" s="13"/>
      <c r="F295" s="12"/>
      <c r="G295" s="135"/>
    </row>
    <row r="296" spans="1:7" x14ac:dyDescent="0.2">
      <c r="A296" s="38" t="s">
        <v>85</v>
      </c>
      <c r="B296" s="89">
        <v>1500</v>
      </c>
      <c r="C296" s="107">
        <v>0.2</v>
      </c>
      <c r="D296" s="23"/>
      <c r="E296" s="22"/>
      <c r="F296" s="23"/>
      <c r="G296" s="157"/>
    </row>
    <row r="297" spans="1:7" x14ac:dyDescent="0.2">
      <c r="A297" s="31" t="s">
        <v>138</v>
      </c>
      <c r="B297" s="87">
        <f>SUM(B298)</f>
        <v>500</v>
      </c>
      <c r="C297" s="108">
        <f>SUM(C298)</f>
        <v>0.2</v>
      </c>
      <c r="D297" s="12"/>
      <c r="E297" s="13"/>
      <c r="F297" s="12"/>
      <c r="G297" s="135"/>
    </row>
    <row r="298" spans="1:7" x14ac:dyDescent="0.2">
      <c r="A298" s="34" t="s">
        <v>85</v>
      </c>
      <c r="B298" s="170">
        <v>500</v>
      </c>
      <c r="C298" s="171">
        <v>0.2</v>
      </c>
      <c r="D298" s="172"/>
      <c r="E298" s="173"/>
      <c r="F298" s="172"/>
      <c r="G298" s="174"/>
    </row>
    <row r="299" spans="1:7" x14ac:dyDescent="0.2">
      <c r="A299" s="49" t="s">
        <v>27</v>
      </c>
      <c r="B299" s="91">
        <f>SUM(B300:B300)</f>
        <v>1500</v>
      </c>
      <c r="C299" s="110">
        <f>SUM(C300:C300)</f>
        <v>0.5</v>
      </c>
      <c r="D299" s="199"/>
      <c r="E299" s="200"/>
      <c r="F299" s="199"/>
      <c r="G299" s="201"/>
    </row>
    <row r="300" spans="1:7" x14ac:dyDescent="0.2">
      <c r="A300" s="34" t="s">
        <v>85</v>
      </c>
      <c r="B300" s="170">
        <v>1500</v>
      </c>
      <c r="C300" s="171">
        <v>0.5</v>
      </c>
      <c r="D300" s="202"/>
      <c r="E300" s="203"/>
      <c r="F300" s="202"/>
      <c r="G300" s="179"/>
    </row>
    <row r="301" spans="1:7" x14ac:dyDescent="0.2">
      <c r="A301" s="49" t="s">
        <v>98</v>
      </c>
      <c r="B301" s="88">
        <f>SUM(B302)</f>
        <v>9350</v>
      </c>
      <c r="C301" s="106">
        <f>SUM(C302)</f>
        <v>0.5</v>
      </c>
      <c r="D301" s="199"/>
      <c r="E301" s="200"/>
      <c r="F301" s="199"/>
      <c r="G301" s="201"/>
    </row>
    <row r="302" spans="1:7" x14ac:dyDescent="0.2">
      <c r="A302" s="34" t="s">
        <v>85</v>
      </c>
      <c r="B302" s="170">
        <v>9350</v>
      </c>
      <c r="C302" s="171">
        <v>0.5</v>
      </c>
      <c r="D302" s="202"/>
      <c r="E302" s="203"/>
      <c r="F302" s="202"/>
      <c r="G302" s="179"/>
    </row>
    <row r="303" spans="1:7" x14ac:dyDescent="0.2">
      <c r="A303" s="316" t="s">
        <v>35</v>
      </c>
      <c r="B303" s="317">
        <f t="shared" ref="B303:G303" si="7">B304+B308++B313+B315+B318+B306+B311</f>
        <v>20800</v>
      </c>
      <c r="C303" s="318">
        <f t="shared" si="7"/>
        <v>2.2000000000000006</v>
      </c>
      <c r="D303" s="319">
        <f t="shared" si="7"/>
        <v>0</v>
      </c>
      <c r="E303" s="320">
        <f t="shared" si="7"/>
        <v>0</v>
      </c>
      <c r="F303" s="319">
        <f t="shared" si="7"/>
        <v>0</v>
      </c>
      <c r="G303" s="321">
        <f t="shared" si="7"/>
        <v>0</v>
      </c>
    </row>
    <row r="304" spans="1:7" x14ac:dyDescent="0.2">
      <c r="A304" s="49" t="s">
        <v>44</v>
      </c>
      <c r="B304" s="88">
        <f>SUM(B305)</f>
        <v>300</v>
      </c>
      <c r="C304" s="106">
        <f>SUM(C305)</f>
        <v>0.1</v>
      </c>
      <c r="D304" s="199"/>
      <c r="E304" s="200"/>
      <c r="F304" s="199"/>
      <c r="G304" s="201"/>
    </row>
    <row r="305" spans="1:9" x14ac:dyDescent="0.2">
      <c r="A305" s="34" t="s">
        <v>85</v>
      </c>
      <c r="B305" s="170">
        <v>300</v>
      </c>
      <c r="C305" s="171">
        <v>0.1</v>
      </c>
      <c r="D305" s="202"/>
      <c r="E305" s="203"/>
      <c r="F305" s="202"/>
      <c r="G305" s="179"/>
    </row>
    <row r="306" spans="1:9" x14ac:dyDescent="0.2">
      <c r="A306" s="49" t="s">
        <v>109</v>
      </c>
      <c r="B306" s="88">
        <f>SUM(B307)</f>
        <v>1000</v>
      </c>
      <c r="C306" s="106">
        <f>SUM(C307)</f>
        <v>0.1</v>
      </c>
      <c r="D306" s="199"/>
      <c r="E306" s="200"/>
      <c r="F306" s="199"/>
      <c r="G306" s="201"/>
    </row>
    <row r="307" spans="1:9" x14ac:dyDescent="0.2">
      <c r="A307" s="34" t="s">
        <v>85</v>
      </c>
      <c r="B307" s="170">
        <v>1000</v>
      </c>
      <c r="C307" s="171">
        <v>0.1</v>
      </c>
      <c r="D307" s="202"/>
      <c r="E307" s="203"/>
      <c r="F307" s="202"/>
      <c r="G307" s="179"/>
    </row>
    <row r="308" spans="1:9" x14ac:dyDescent="0.2">
      <c r="A308" s="35" t="s">
        <v>96</v>
      </c>
      <c r="B308" s="87">
        <f>SUM(B309:B310)</f>
        <v>2300</v>
      </c>
      <c r="C308" s="108">
        <f>SUM(C309:C310)</f>
        <v>1.2</v>
      </c>
      <c r="D308" s="29"/>
      <c r="E308" s="44"/>
      <c r="F308" s="29"/>
      <c r="G308" s="135"/>
    </row>
    <row r="309" spans="1:9" x14ac:dyDescent="0.2">
      <c r="A309" s="37" t="s">
        <v>85</v>
      </c>
      <c r="B309" s="89">
        <v>2000</v>
      </c>
      <c r="C309" s="107">
        <v>1</v>
      </c>
      <c r="D309" s="23"/>
      <c r="E309" s="22"/>
      <c r="F309" s="23"/>
      <c r="G309" s="157"/>
    </row>
    <row r="310" spans="1:9" x14ac:dyDescent="0.2">
      <c r="A310" s="39" t="s">
        <v>89</v>
      </c>
      <c r="B310" s="170">
        <v>300</v>
      </c>
      <c r="C310" s="171">
        <v>0.2</v>
      </c>
      <c r="D310" s="172"/>
      <c r="E310" s="173"/>
      <c r="F310" s="172"/>
      <c r="G310" s="174"/>
    </row>
    <row r="311" spans="1:9" x14ac:dyDescent="0.2">
      <c r="A311" s="49" t="s">
        <v>87</v>
      </c>
      <c r="B311" s="88">
        <f>SUM(B312)</f>
        <v>2000</v>
      </c>
      <c r="C311" s="106">
        <f>SUM(C312)</f>
        <v>0.2</v>
      </c>
      <c r="D311" s="199"/>
      <c r="E311" s="200"/>
      <c r="F311" s="199"/>
      <c r="G311" s="201"/>
    </row>
    <row r="312" spans="1:9" x14ac:dyDescent="0.2">
      <c r="A312" s="34" t="s">
        <v>85</v>
      </c>
      <c r="B312" s="170">
        <v>2000</v>
      </c>
      <c r="C312" s="171">
        <v>0.2</v>
      </c>
      <c r="D312" s="202"/>
      <c r="E312" s="203"/>
      <c r="F312" s="202"/>
      <c r="G312" s="179"/>
    </row>
    <row r="313" spans="1:9" x14ac:dyDescent="0.2">
      <c r="A313" s="49" t="s">
        <v>55</v>
      </c>
      <c r="B313" s="88">
        <f>SUM(B314)</f>
        <v>1000</v>
      </c>
      <c r="C313" s="106">
        <f>SUM(C314)</f>
        <v>0.1</v>
      </c>
      <c r="D313" s="199"/>
      <c r="E313" s="200"/>
      <c r="F313" s="199"/>
      <c r="G313" s="201"/>
    </row>
    <row r="314" spans="1:9" x14ac:dyDescent="0.2">
      <c r="A314" s="34" t="s">
        <v>85</v>
      </c>
      <c r="B314" s="170">
        <v>1000</v>
      </c>
      <c r="C314" s="171">
        <v>0.1</v>
      </c>
      <c r="D314" s="202"/>
      <c r="E314" s="203"/>
      <c r="F314" s="202"/>
      <c r="G314" s="179"/>
    </row>
    <row r="315" spans="1:9" x14ac:dyDescent="0.2">
      <c r="A315" s="49" t="s">
        <v>31</v>
      </c>
      <c r="B315" s="91">
        <f>SUM(B316:B317)</f>
        <v>13900</v>
      </c>
      <c r="C315" s="110">
        <f>SUM(C316:C317)</f>
        <v>0.4</v>
      </c>
      <c r="D315" s="199"/>
      <c r="E315" s="200"/>
      <c r="F315" s="199"/>
      <c r="G315" s="205">
        <f>SUM(G316)</f>
        <v>0</v>
      </c>
    </row>
    <row r="316" spans="1:9" x14ac:dyDescent="0.2">
      <c r="A316" s="38" t="s">
        <v>85</v>
      </c>
      <c r="B316" s="89">
        <v>1000</v>
      </c>
      <c r="C316" s="107">
        <v>0.1</v>
      </c>
      <c r="D316" s="217"/>
      <c r="E316" s="218"/>
      <c r="F316" s="217"/>
      <c r="G316" s="177"/>
      <c r="I316" s="16"/>
    </row>
    <row r="317" spans="1:9" x14ac:dyDescent="0.2">
      <c r="A317" s="34" t="s">
        <v>89</v>
      </c>
      <c r="B317" s="170">
        <v>12900</v>
      </c>
      <c r="C317" s="171">
        <v>0.3</v>
      </c>
      <c r="D317" s="202"/>
      <c r="E317" s="203"/>
      <c r="F317" s="202"/>
      <c r="G317" s="179"/>
      <c r="I317" s="16"/>
    </row>
    <row r="318" spans="1:9" x14ac:dyDescent="0.2">
      <c r="A318" s="49" t="s">
        <v>100</v>
      </c>
      <c r="B318" s="88">
        <f>SUM(B319)</f>
        <v>300</v>
      </c>
      <c r="C318" s="106">
        <f>SUM(C319)</f>
        <v>0.1</v>
      </c>
      <c r="D318" s="199"/>
      <c r="E318" s="200"/>
      <c r="F318" s="199"/>
      <c r="G318" s="201"/>
    </row>
    <row r="319" spans="1:9" ht="13.5" thickBot="1" x14ac:dyDescent="0.25">
      <c r="A319" s="34" t="s">
        <v>85</v>
      </c>
      <c r="B319" s="170">
        <v>300</v>
      </c>
      <c r="C319" s="171">
        <v>0.1</v>
      </c>
      <c r="D319" s="202"/>
      <c r="E319" s="203"/>
      <c r="F319" s="202"/>
      <c r="G319" s="179"/>
    </row>
    <row r="320" spans="1:9" ht="13.5" thickBot="1" x14ac:dyDescent="0.25">
      <c r="A320" s="281" t="s">
        <v>14</v>
      </c>
      <c r="B320" s="322">
        <f>B253+B269+B303</f>
        <v>111210</v>
      </c>
      <c r="C320" s="292">
        <f>C253+C269+C303</f>
        <v>29.499999999999996</v>
      </c>
      <c r="D320" s="293"/>
      <c r="E320" s="294"/>
      <c r="F320" s="293"/>
      <c r="G320" s="284">
        <f>G253+G269+G303</f>
        <v>0</v>
      </c>
    </row>
    <row r="321" spans="1:9" ht="13.5" thickBot="1" x14ac:dyDescent="0.25">
      <c r="A321" s="450" t="s">
        <v>68</v>
      </c>
      <c r="B321" s="451"/>
      <c r="C321" s="451"/>
      <c r="D321" s="451"/>
      <c r="E321" s="451"/>
      <c r="F321" s="451"/>
      <c r="G321" s="452"/>
    </row>
    <row r="322" spans="1:9" ht="13.5" thickBot="1" x14ac:dyDescent="0.25">
      <c r="A322" s="412"/>
      <c r="B322" s="62"/>
      <c r="C322" s="413"/>
      <c r="D322" s="413"/>
      <c r="E322" s="413"/>
      <c r="F322" s="414"/>
      <c r="G322" s="412"/>
    </row>
    <row r="323" spans="1:9" ht="13.5" thickBot="1" x14ac:dyDescent="0.25">
      <c r="A323" s="426" t="s">
        <v>50</v>
      </c>
      <c r="B323" s="427"/>
      <c r="C323" s="427"/>
      <c r="D323" s="427"/>
      <c r="E323" s="427"/>
      <c r="F323" s="427"/>
      <c r="G323" s="428"/>
    </row>
    <row r="324" spans="1:9" ht="13.5" thickBot="1" x14ac:dyDescent="0.25">
      <c r="A324" s="59"/>
      <c r="B324" s="94"/>
      <c r="C324" s="114"/>
      <c r="D324" s="61"/>
      <c r="E324" s="60"/>
      <c r="F324" s="61"/>
      <c r="G324" s="158"/>
    </row>
    <row r="325" spans="1:9" ht="13.5" thickBot="1" x14ac:dyDescent="0.25">
      <c r="A325" s="426" t="s">
        <v>51</v>
      </c>
      <c r="B325" s="427"/>
      <c r="C325" s="427"/>
      <c r="D325" s="427"/>
      <c r="E325" s="427"/>
      <c r="F325" s="427"/>
      <c r="G325" s="428"/>
    </row>
    <row r="326" spans="1:9" ht="13.5" thickBot="1" x14ac:dyDescent="0.25">
      <c r="A326" s="62"/>
      <c r="B326" s="95"/>
      <c r="C326" s="115"/>
      <c r="D326" s="64"/>
      <c r="E326" s="63"/>
      <c r="F326" s="64"/>
      <c r="G326" s="159"/>
    </row>
    <row r="327" spans="1:9" ht="13.5" thickBot="1" x14ac:dyDescent="0.25">
      <c r="A327" s="426" t="s">
        <v>69</v>
      </c>
      <c r="B327" s="427"/>
      <c r="C327" s="427"/>
      <c r="D327" s="427"/>
      <c r="E327" s="427"/>
      <c r="F327" s="427"/>
      <c r="G327" s="428"/>
    </row>
    <row r="328" spans="1:9" x14ac:dyDescent="0.2">
      <c r="A328" s="323" t="s">
        <v>33</v>
      </c>
      <c r="B328" s="324">
        <f>B338+B347+B334+B329+B331+B343+B345+B336+B341</f>
        <v>9820</v>
      </c>
      <c r="C328" s="325">
        <f>C338+C347+C334+C329+C331+C343+C345+C336+C341</f>
        <v>0.24</v>
      </c>
      <c r="D328" s="326">
        <f>D338+D347+D334+D329+D331+D343+D345+D336+D341</f>
        <v>0</v>
      </c>
      <c r="E328" s="327">
        <f>E338+E347+E334+E329+E331+E343+E345+E336+E341</f>
        <v>2180</v>
      </c>
      <c r="F328" s="328"/>
      <c r="G328" s="329"/>
      <c r="I328" s="16"/>
    </row>
    <row r="329" spans="1:9" x14ac:dyDescent="0.2">
      <c r="A329" s="31" t="s">
        <v>124</v>
      </c>
      <c r="B329" s="86">
        <f>SUM(B330)</f>
        <v>280</v>
      </c>
      <c r="C329" s="108"/>
      <c r="D329" s="139"/>
      <c r="E329" s="44">
        <f>SUM(E330)</f>
        <v>280</v>
      </c>
      <c r="F329" s="237"/>
      <c r="G329" s="238"/>
    </row>
    <row r="330" spans="1:9" x14ac:dyDescent="0.2">
      <c r="A330" s="34" t="s">
        <v>89</v>
      </c>
      <c r="B330" s="195">
        <v>280</v>
      </c>
      <c r="C330" s="171"/>
      <c r="D330" s="239"/>
      <c r="E330" s="173">
        <v>280</v>
      </c>
      <c r="F330" s="211"/>
      <c r="G330" s="212"/>
      <c r="I330" s="16"/>
    </row>
    <row r="331" spans="1:9" x14ac:dyDescent="0.2">
      <c r="A331" s="31" t="s">
        <v>6</v>
      </c>
      <c r="B331" s="86">
        <f>SUM(B332:B333)</f>
        <v>1320</v>
      </c>
      <c r="C331" s="108">
        <f>SUM(C332:C333)</f>
        <v>0.1</v>
      </c>
      <c r="D331" s="139"/>
      <c r="E331" s="44">
        <f>SUM(E332:E333)</f>
        <v>20</v>
      </c>
      <c r="F331" s="237"/>
      <c r="G331" s="238"/>
    </row>
    <row r="332" spans="1:9" x14ac:dyDescent="0.2">
      <c r="A332" s="122" t="s">
        <v>85</v>
      </c>
      <c r="B332" s="193">
        <v>20</v>
      </c>
      <c r="C332" s="181"/>
      <c r="D332" s="404"/>
      <c r="E332" s="182">
        <v>20</v>
      </c>
      <c r="F332" s="250"/>
      <c r="G332" s="251"/>
    </row>
    <row r="333" spans="1:9" x14ac:dyDescent="0.2">
      <c r="A333" s="34" t="s">
        <v>89</v>
      </c>
      <c r="B333" s="195">
        <v>1300</v>
      </c>
      <c r="C333" s="171">
        <v>0.1</v>
      </c>
      <c r="D333" s="239"/>
      <c r="E333" s="173"/>
      <c r="F333" s="211"/>
      <c r="G333" s="212"/>
    </row>
    <row r="334" spans="1:9" x14ac:dyDescent="0.2">
      <c r="A334" s="32" t="s">
        <v>7</v>
      </c>
      <c r="B334" s="88">
        <f>SUM(B335:B335)</f>
        <v>900</v>
      </c>
      <c r="C334" s="106"/>
      <c r="D334" s="33"/>
      <c r="E334" s="45">
        <f>SUM(E335:E335)</f>
        <v>900</v>
      </c>
      <c r="F334" s="208"/>
      <c r="G334" s="209"/>
    </row>
    <row r="335" spans="1:9" x14ac:dyDescent="0.2">
      <c r="A335" s="30" t="s">
        <v>89</v>
      </c>
      <c r="B335" s="256">
        <v>900</v>
      </c>
      <c r="C335" s="137"/>
      <c r="D335" s="21"/>
      <c r="E335" s="257">
        <v>900</v>
      </c>
      <c r="F335" s="258"/>
      <c r="G335" s="259"/>
    </row>
    <row r="336" spans="1:9" x14ac:dyDescent="0.2">
      <c r="A336" s="31" t="s">
        <v>8</v>
      </c>
      <c r="B336" s="86">
        <f>SUM(B337)</f>
        <v>800</v>
      </c>
      <c r="C336" s="108"/>
      <c r="D336" s="139"/>
      <c r="E336" s="44">
        <f>SUM(E337)</f>
        <v>800</v>
      </c>
      <c r="F336" s="237"/>
      <c r="G336" s="238"/>
    </row>
    <row r="337" spans="1:7" x14ac:dyDescent="0.2">
      <c r="A337" s="34" t="s">
        <v>89</v>
      </c>
      <c r="B337" s="195">
        <v>800</v>
      </c>
      <c r="C337" s="171"/>
      <c r="D337" s="239"/>
      <c r="E337" s="173">
        <v>800</v>
      </c>
      <c r="F337" s="211"/>
      <c r="G337" s="212"/>
    </row>
    <row r="338" spans="1:7" x14ac:dyDescent="0.2">
      <c r="A338" s="32" t="s">
        <v>9</v>
      </c>
      <c r="B338" s="88">
        <f>SUM(B339:B340)</f>
        <v>1220</v>
      </c>
      <c r="C338" s="106">
        <f>SUM(C339:C340)</f>
        <v>0.05</v>
      </c>
      <c r="D338" s="33"/>
      <c r="E338" s="45">
        <f>SUM(E339:E340)</f>
        <v>20</v>
      </c>
      <c r="F338" s="208"/>
      <c r="G338" s="209"/>
    </row>
    <row r="339" spans="1:7" x14ac:dyDescent="0.2">
      <c r="A339" s="38" t="s">
        <v>85</v>
      </c>
      <c r="B339" s="407">
        <v>20</v>
      </c>
      <c r="C339" s="107"/>
      <c r="D339" s="23"/>
      <c r="E339" s="408">
        <v>20</v>
      </c>
      <c r="F339" s="409"/>
      <c r="G339" s="410"/>
    </row>
    <row r="340" spans="1:7" x14ac:dyDescent="0.2">
      <c r="A340" s="34" t="s">
        <v>89</v>
      </c>
      <c r="B340" s="195">
        <v>1200</v>
      </c>
      <c r="C340" s="171">
        <v>0.05</v>
      </c>
      <c r="D340" s="239"/>
      <c r="E340" s="173"/>
      <c r="F340" s="211"/>
      <c r="G340" s="212"/>
    </row>
    <row r="341" spans="1:7" x14ac:dyDescent="0.2">
      <c r="A341" s="31" t="s">
        <v>10</v>
      </c>
      <c r="B341" s="86">
        <f>SUM(B342)</f>
        <v>1750</v>
      </c>
      <c r="C341" s="108">
        <f>SUM(C342)</f>
        <v>0.05</v>
      </c>
      <c r="D341" s="139"/>
      <c r="E341" s="44">
        <f>SUM(E342)</f>
        <v>0</v>
      </c>
      <c r="F341" s="237"/>
      <c r="G341" s="238"/>
    </row>
    <row r="342" spans="1:7" x14ac:dyDescent="0.2">
      <c r="A342" s="34" t="s">
        <v>89</v>
      </c>
      <c r="B342" s="195">
        <v>1750</v>
      </c>
      <c r="C342" s="171">
        <v>0.05</v>
      </c>
      <c r="D342" s="239"/>
      <c r="E342" s="173"/>
      <c r="F342" s="211"/>
      <c r="G342" s="212"/>
    </row>
    <row r="343" spans="1:7" x14ac:dyDescent="0.2">
      <c r="A343" s="31" t="s">
        <v>12</v>
      </c>
      <c r="B343" s="86">
        <f>SUM(B344)</f>
        <v>100</v>
      </c>
      <c r="C343" s="108"/>
      <c r="D343" s="139"/>
      <c r="E343" s="44">
        <f>SUM(E344)</f>
        <v>100</v>
      </c>
      <c r="F343" s="237"/>
      <c r="G343" s="238"/>
    </row>
    <row r="344" spans="1:7" x14ac:dyDescent="0.2">
      <c r="A344" s="34" t="s">
        <v>89</v>
      </c>
      <c r="B344" s="195">
        <v>100</v>
      </c>
      <c r="C344" s="171"/>
      <c r="D344" s="239"/>
      <c r="E344" s="173">
        <v>100</v>
      </c>
      <c r="F344" s="211"/>
      <c r="G344" s="212"/>
    </row>
    <row r="345" spans="1:7" x14ac:dyDescent="0.2">
      <c r="A345" s="31" t="s">
        <v>38</v>
      </c>
      <c r="B345" s="86">
        <f>SUM(B346)</f>
        <v>2020</v>
      </c>
      <c r="C345" s="108">
        <f>SUM(C346)</f>
        <v>0.01</v>
      </c>
      <c r="D345" s="139"/>
      <c r="E345" s="44">
        <f>SUM(E346)</f>
        <v>40</v>
      </c>
      <c r="F345" s="237"/>
      <c r="G345" s="238"/>
    </row>
    <row r="346" spans="1:7" x14ac:dyDescent="0.2">
      <c r="A346" s="34" t="s">
        <v>89</v>
      </c>
      <c r="B346" s="195">
        <v>2020</v>
      </c>
      <c r="C346" s="171">
        <v>0.01</v>
      </c>
      <c r="D346" s="239"/>
      <c r="E346" s="173">
        <v>40</v>
      </c>
      <c r="F346" s="211"/>
      <c r="G346" s="212"/>
    </row>
    <row r="347" spans="1:7" x14ac:dyDescent="0.2">
      <c r="A347" s="32" t="s">
        <v>13</v>
      </c>
      <c r="B347" s="88">
        <f>SUM(B348:B349)</f>
        <v>1430</v>
      </c>
      <c r="C347" s="106">
        <f t="shared" ref="C347:E347" si="8">SUM(C348:C349)</f>
        <v>0.03</v>
      </c>
      <c r="D347" s="33"/>
      <c r="E347" s="45">
        <f t="shared" si="8"/>
        <v>20</v>
      </c>
      <c r="F347" s="208"/>
      <c r="G347" s="209"/>
    </row>
    <row r="348" spans="1:7" x14ac:dyDescent="0.2">
      <c r="A348" s="38" t="s">
        <v>85</v>
      </c>
      <c r="B348" s="407">
        <v>20</v>
      </c>
      <c r="C348" s="107"/>
      <c r="D348" s="23"/>
      <c r="E348" s="408">
        <v>20</v>
      </c>
      <c r="F348" s="409"/>
      <c r="G348" s="410"/>
    </row>
    <row r="349" spans="1:7" x14ac:dyDescent="0.2">
      <c r="A349" s="34" t="s">
        <v>89</v>
      </c>
      <c r="B349" s="195">
        <v>1410</v>
      </c>
      <c r="C349" s="171">
        <v>0.03</v>
      </c>
      <c r="D349" s="172"/>
      <c r="E349" s="210"/>
      <c r="F349" s="211"/>
      <c r="G349" s="212"/>
    </row>
    <row r="350" spans="1:7" x14ac:dyDescent="0.2">
      <c r="A350" s="330" t="s">
        <v>34</v>
      </c>
      <c r="B350" s="331">
        <f>B351</f>
        <v>20</v>
      </c>
      <c r="C350" s="332"/>
      <c r="D350" s="333"/>
      <c r="E350" s="334">
        <f>E351</f>
        <v>20</v>
      </c>
      <c r="F350" s="335"/>
      <c r="G350" s="336"/>
    </row>
    <row r="351" spans="1:7" x14ac:dyDescent="0.2">
      <c r="A351" s="32" t="s">
        <v>27</v>
      </c>
      <c r="B351" s="88">
        <f>SUM(B352:B352)</f>
        <v>20</v>
      </c>
      <c r="C351" s="106"/>
      <c r="D351" s="33"/>
      <c r="E351" s="45">
        <f>SUM(E352:E352)</f>
        <v>20</v>
      </c>
      <c r="F351" s="208"/>
      <c r="G351" s="209"/>
    </row>
    <row r="352" spans="1:7" x14ac:dyDescent="0.2">
      <c r="A352" s="34" t="s">
        <v>85</v>
      </c>
      <c r="B352" s="195">
        <v>20</v>
      </c>
      <c r="C352" s="171"/>
      <c r="D352" s="172"/>
      <c r="E352" s="210">
        <v>20</v>
      </c>
      <c r="F352" s="211"/>
      <c r="G352" s="212"/>
    </row>
    <row r="353" spans="1:9" x14ac:dyDescent="0.2">
      <c r="A353" s="337" t="s">
        <v>35</v>
      </c>
      <c r="B353" s="338">
        <f>B354</f>
        <v>20</v>
      </c>
      <c r="C353" s="339"/>
      <c r="D353" s="340"/>
      <c r="E353" s="341">
        <f>E354</f>
        <v>20</v>
      </c>
      <c r="F353" s="342"/>
      <c r="G353" s="343"/>
    </row>
    <row r="354" spans="1:9" x14ac:dyDescent="0.2">
      <c r="A354" s="32" t="s">
        <v>37</v>
      </c>
      <c r="B354" s="88">
        <f>SUM(B355)</f>
        <v>20</v>
      </c>
      <c r="C354" s="106"/>
      <c r="D354" s="33"/>
      <c r="E354" s="45">
        <f>SUM(E355)</f>
        <v>20</v>
      </c>
      <c r="F354" s="68"/>
      <c r="G354" s="149"/>
    </row>
    <row r="355" spans="1:9" ht="13.5" thickBot="1" x14ac:dyDescent="0.25">
      <c r="A355" s="34" t="s">
        <v>85</v>
      </c>
      <c r="B355" s="170">
        <v>20</v>
      </c>
      <c r="C355" s="171"/>
      <c r="D355" s="172"/>
      <c r="E355" s="173">
        <v>20</v>
      </c>
      <c r="F355" s="202"/>
      <c r="G355" s="179"/>
    </row>
    <row r="356" spans="1:9" ht="13.5" thickBot="1" x14ac:dyDescent="0.25">
      <c r="A356" s="290" t="s">
        <v>14</v>
      </c>
      <c r="B356" s="344">
        <f>B328+B350+B353</f>
        <v>9860</v>
      </c>
      <c r="C356" s="292"/>
      <c r="D356" s="345"/>
      <c r="E356" s="322">
        <f>E328+E350+E353</f>
        <v>2220</v>
      </c>
      <c r="F356" s="346"/>
      <c r="G356" s="347"/>
    </row>
    <row r="357" spans="1:9" x14ac:dyDescent="0.2">
      <c r="A357" s="447" t="s">
        <v>70</v>
      </c>
      <c r="B357" s="448"/>
      <c r="C357" s="448"/>
      <c r="D357" s="448"/>
      <c r="E357" s="448"/>
      <c r="F357" s="448"/>
      <c r="G357" s="449"/>
    </row>
    <row r="358" spans="1:9" x14ac:dyDescent="0.2">
      <c r="A358" s="264" t="s">
        <v>33</v>
      </c>
      <c r="B358" s="309">
        <f>B359+B361+B363+B365+B370+B372+B375+B368</f>
        <v>7700</v>
      </c>
      <c r="C358" s="348">
        <f t="shared" ref="C358:G358" si="9">C359+C361+C363+C365+C370+C372+C375+C368</f>
        <v>0</v>
      </c>
      <c r="D358" s="310">
        <f t="shared" si="9"/>
        <v>0</v>
      </c>
      <c r="E358" s="349">
        <f t="shared" si="9"/>
        <v>7700</v>
      </c>
      <c r="F358" s="310">
        <f t="shared" si="9"/>
        <v>0</v>
      </c>
      <c r="G358" s="312">
        <f t="shared" si="9"/>
        <v>0</v>
      </c>
      <c r="I358" s="16"/>
    </row>
    <row r="359" spans="1:9" x14ac:dyDescent="0.2">
      <c r="A359" s="31" t="s">
        <v>49</v>
      </c>
      <c r="B359" s="93">
        <f>SUM(B360:B360)</f>
        <v>100</v>
      </c>
      <c r="C359" s="113"/>
      <c r="D359" s="57"/>
      <c r="E359" s="58">
        <f>SUM(E360:E360)</f>
        <v>100</v>
      </c>
      <c r="F359" s="65"/>
      <c r="G359" s="148"/>
    </row>
    <row r="360" spans="1:9" x14ac:dyDescent="0.2">
      <c r="A360" s="34" t="s">
        <v>89</v>
      </c>
      <c r="B360" s="190">
        <v>100</v>
      </c>
      <c r="C360" s="191"/>
      <c r="D360" s="202"/>
      <c r="E360" s="203">
        <v>100</v>
      </c>
      <c r="F360" s="202"/>
      <c r="G360" s="179"/>
      <c r="I360" s="16"/>
    </row>
    <row r="361" spans="1:9" x14ac:dyDescent="0.2">
      <c r="A361" s="32" t="s">
        <v>4</v>
      </c>
      <c r="B361" s="96">
        <f>SUM(B362:B362)</f>
        <v>500</v>
      </c>
      <c r="C361" s="116"/>
      <c r="D361" s="66"/>
      <c r="E361" s="67">
        <f>SUM(E362:E362)</f>
        <v>500</v>
      </c>
      <c r="F361" s="68"/>
      <c r="G361" s="149"/>
    </row>
    <row r="362" spans="1:9" x14ac:dyDescent="0.2">
      <c r="A362" s="30" t="s">
        <v>77</v>
      </c>
      <c r="B362" s="197">
        <v>500</v>
      </c>
      <c r="C362" s="198"/>
      <c r="D362" s="206"/>
      <c r="E362" s="207">
        <v>500</v>
      </c>
      <c r="F362" s="206"/>
      <c r="G362" s="176"/>
    </row>
    <row r="363" spans="1:9" x14ac:dyDescent="0.2">
      <c r="A363" s="31" t="s">
        <v>6</v>
      </c>
      <c r="B363" s="129">
        <f>SUM(B364)</f>
        <v>100</v>
      </c>
      <c r="C363" s="131"/>
      <c r="D363" s="131"/>
      <c r="E363" s="130">
        <f>SUM(E364)</f>
        <v>100</v>
      </c>
      <c r="F363" s="65"/>
      <c r="G363" s="148"/>
    </row>
    <row r="364" spans="1:9" x14ac:dyDescent="0.2">
      <c r="A364" s="34" t="s">
        <v>89</v>
      </c>
      <c r="B364" s="220">
        <v>100</v>
      </c>
      <c r="C364" s="221"/>
      <c r="D364" s="213"/>
      <c r="E364" s="222">
        <v>100</v>
      </c>
      <c r="F364" s="213"/>
      <c r="G364" s="214"/>
    </row>
    <row r="365" spans="1:9" x14ac:dyDescent="0.2">
      <c r="A365" s="32" t="s">
        <v>7</v>
      </c>
      <c r="B365" s="96">
        <f>SUM(B366:B367)</f>
        <v>600</v>
      </c>
      <c r="C365" s="116"/>
      <c r="D365" s="66"/>
      <c r="E365" s="67">
        <f>SUM(E366:E367)</f>
        <v>600</v>
      </c>
      <c r="F365" s="68"/>
      <c r="G365" s="149"/>
    </row>
    <row r="366" spans="1:9" x14ac:dyDescent="0.2">
      <c r="A366" s="30" t="s">
        <v>77</v>
      </c>
      <c r="B366" s="197">
        <v>500</v>
      </c>
      <c r="C366" s="198"/>
      <c r="D366" s="206"/>
      <c r="E366" s="207">
        <v>500</v>
      </c>
      <c r="F366" s="206"/>
      <c r="G366" s="176"/>
    </row>
    <row r="367" spans="1:9" x14ac:dyDescent="0.2">
      <c r="A367" s="34" t="s">
        <v>85</v>
      </c>
      <c r="B367" s="190">
        <v>100</v>
      </c>
      <c r="C367" s="191"/>
      <c r="D367" s="202"/>
      <c r="E367" s="203">
        <v>100</v>
      </c>
      <c r="F367" s="202"/>
      <c r="G367" s="179"/>
    </row>
    <row r="368" spans="1:9" x14ac:dyDescent="0.2">
      <c r="A368" s="32" t="s">
        <v>8</v>
      </c>
      <c r="B368" s="96">
        <f>SUM(B369:B369)</f>
        <v>500</v>
      </c>
      <c r="C368" s="116"/>
      <c r="D368" s="66"/>
      <c r="E368" s="67">
        <f>SUM(E369:E369)</f>
        <v>500</v>
      </c>
      <c r="F368" s="68"/>
      <c r="G368" s="149"/>
    </row>
    <row r="369" spans="1:7" x14ac:dyDescent="0.2">
      <c r="A369" s="38" t="s">
        <v>77</v>
      </c>
      <c r="B369" s="215">
        <v>500</v>
      </c>
      <c r="C369" s="216"/>
      <c r="D369" s="217"/>
      <c r="E369" s="218">
        <v>500</v>
      </c>
      <c r="F369" s="217"/>
      <c r="G369" s="177"/>
    </row>
    <row r="370" spans="1:7" x14ac:dyDescent="0.2">
      <c r="A370" s="31" t="s">
        <v>11</v>
      </c>
      <c r="B370" s="93">
        <f>SUM(B371:B371)</f>
        <v>1950</v>
      </c>
      <c r="C370" s="113"/>
      <c r="D370" s="57"/>
      <c r="E370" s="132">
        <f>SUM(E371:E371)</f>
        <v>1950</v>
      </c>
      <c r="F370" s="65"/>
      <c r="G370" s="148"/>
    </row>
    <row r="371" spans="1:7" x14ac:dyDescent="0.2">
      <c r="A371" s="30" t="s">
        <v>77</v>
      </c>
      <c r="B371" s="197">
        <v>1950</v>
      </c>
      <c r="C371" s="198"/>
      <c r="D371" s="206"/>
      <c r="E371" s="252">
        <v>1950</v>
      </c>
      <c r="F371" s="206"/>
      <c r="G371" s="176"/>
    </row>
    <row r="372" spans="1:7" s="52" customFormat="1" x14ac:dyDescent="0.2">
      <c r="A372" s="47" t="s">
        <v>12</v>
      </c>
      <c r="B372" s="97">
        <f>SUM(B373:B374)</f>
        <v>2950</v>
      </c>
      <c r="C372" s="117"/>
      <c r="D372" s="133"/>
      <c r="E372" s="134">
        <f>SUM(E373:E374)</f>
        <v>2950</v>
      </c>
      <c r="F372" s="69"/>
      <c r="G372" s="160"/>
    </row>
    <row r="373" spans="1:7" x14ac:dyDescent="0.2">
      <c r="A373" s="30" t="s">
        <v>77</v>
      </c>
      <c r="B373" s="197">
        <v>750</v>
      </c>
      <c r="C373" s="198"/>
      <c r="D373" s="225"/>
      <c r="E373" s="207">
        <v>750</v>
      </c>
      <c r="F373" s="206"/>
      <c r="G373" s="176"/>
    </row>
    <row r="374" spans="1:7" x14ac:dyDescent="0.2">
      <c r="A374" s="34" t="s">
        <v>89</v>
      </c>
      <c r="B374" s="190">
        <v>2200</v>
      </c>
      <c r="C374" s="191"/>
      <c r="D374" s="202"/>
      <c r="E374" s="219">
        <v>2200</v>
      </c>
      <c r="F374" s="202"/>
      <c r="G374" s="179"/>
    </row>
    <row r="375" spans="1:7" s="52" customFormat="1" x14ac:dyDescent="0.2">
      <c r="A375" s="32" t="s">
        <v>132</v>
      </c>
      <c r="B375" s="96">
        <f>SUM(B376)</f>
        <v>1000</v>
      </c>
      <c r="C375" s="116"/>
      <c r="D375" s="397"/>
      <c r="E375" s="398">
        <f>SUM(E376)</f>
        <v>1000</v>
      </c>
      <c r="F375" s="66"/>
      <c r="G375" s="399"/>
    </row>
    <row r="376" spans="1:7" x14ac:dyDescent="0.2">
      <c r="A376" s="120" t="s">
        <v>77</v>
      </c>
      <c r="B376" s="260">
        <v>1000</v>
      </c>
      <c r="C376" s="261"/>
      <c r="D376" s="199"/>
      <c r="E376" s="262">
        <v>1000</v>
      </c>
      <c r="F376" s="68"/>
      <c r="G376" s="149"/>
    </row>
    <row r="377" spans="1:7" x14ac:dyDescent="0.2">
      <c r="A377" s="285" t="s">
        <v>34</v>
      </c>
      <c r="B377" s="350">
        <f>B378+B380+B382+B384+B386+B388</f>
        <v>1090</v>
      </c>
      <c r="C377" s="351"/>
      <c r="D377" s="352"/>
      <c r="E377" s="353">
        <f>E378+E380+E382+E384+E386+E388</f>
        <v>1090</v>
      </c>
      <c r="F377" s="288"/>
      <c r="G377" s="315"/>
    </row>
    <row r="378" spans="1:7" x14ac:dyDescent="0.2">
      <c r="A378" s="47" t="s">
        <v>17</v>
      </c>
      <c r="B378" s="97">
        <f>B379</f>
        <v>100</v>
      </c>
      <c r="C378" s="117"/>
      <c r="D378" s="69"/>
      <c r="E378" s="70">
        <f>E379</f>
        <v>100</v>
      </c>
      <c r="F378" s="69"/>
      <c r="G378" s="160"/>
    </row>
    <row r="379" spans="1:7" x14ac:dyDescent="0.2">
      <c r="A379" s="34" t="s">
        <v>85</v>
      </c>
      <c r="B379" s="190">
        <v>100</v>
      </c>
      <c r="C379" s="191"/>
      <c r="D379" s="202"/>
      <c r="E379" s="203">
        <v>100</v>
      </c>
      <c r="F379" s="202"/>
      <c r="G379" s="179"/>
    </row>
    <row r="380" spans="1:7" x14ac:dyDescent="0.2">
      <c r="A380" s="47" t="s">
        <v>20</v>
      </c>
      <c r="B380" s="97">
        <f t="shared" ref="B380" si="10">B381</f>
        <v>100</v>
      </c>
      <c r="C380" s="117"/>
      <c r="D380" s="69"/>
      <c r="E380" s="70">
        <f t="shared" ref="E380" si="11">E381</f>
        <v>100</v>
      </c>
      <c r="F380" s="69"/>
      <c r="G380" s="160"/>
    </row>
    <row r="381" spans="1:7" x14ac:dyDescent="0.2">
      <c r="A381" s="34" t="s">
        <v>85</v>
      </c>
      <c r="B381" s="190">
        <v>100</v>
      </c>
      <c r="C381" s="191"/>
      <c r="D381" s="202"/>
      <c r="E381" s="203">
        <v>100</v>
      </c>
      <c r="F381" s="202"/>
      <c r="G381" s="179"/>
    </row>
    <row r="382" spans="1:7" x14ac:dyDescent="0.2">
      <c r="A382" s="47" t="s">
        <v>99</v>
      </c>
      <c r="B382" s="97">
        <f t="shared" ref="B382" si="12">B383</f>
        <v>100</v>
      </c>
      <c r="C382" s="117"/>
      <c r="D382" s="69"/>
      <c r="E382" s="70">
        <f t="shared" ref="E382" si="13">E383</f>
        <v>100</v>
      </c>
      <c r="F382" s="69"/>
      <c r="G382" s="160"/>
    </row>
    <row r="383" spans="1:7" x14ac:dyDescent="0.2">
      <c r="A383" s="34" t="s">
        <v>85</v>
      </c>
      <c r="B383" s="190">
        <v>100</v>
      </c>
      <c r="C383" s="191"/>
      <c r="D383" s="202"/>
      <c r="E383" s="203">
        <v>100</v>
      </c>
      <c r="F383" s="202"/>
      <c r="G383" s="179"/>
    </row>
    <row r="384" spans="1:7" x14ac:dyDescent="0.2">
      <c r="A384" s="31" t="s">
        <v>23</v>
      </c>
      <c r="B384" s="93">
        <f>SUM(B385:B385)</f>
        <v>600</v>
      </c>
      <c r="C384" s="113"/>
      <c r="D384" s="57"/>
      <c r="E384" s="58">
        <f>SUM(E385:E385)</f>
        <v>600</v>
      </c>
      <c r="F384" s="65"/>
      <c r="G384" s="148"/>
    </row>
    <row r="385" spans="1:8" x14ac:dyDescent="0.2">
      <c r="A385" s="122" t="s">
        <v>77</v>
      </c>
      <c r="B385" s="223">
        <v>600</v>
      </c>
      <c r="C385" s="224"/>
      <c r="D385" s="199"/>
      <c r="E385" s="200">
        <v>600</v>
      </c>
      <c r="F385" s="199"/>
      <c r="G385" s="201"/>
    </row>
    <row r="386" spans="1:8" x14ac:dyDescent="0.2">
      <c r="A386" s="31" t="s">
        <v>113</v>
      </c>
      <c r="B386" s="93">
        <f>SUM(B387)</f>
        <v>90</v>
      </c>
      <c r="C386" s="113"/>
      <c r="D386" s="57"/>
      <c r="E386" s="58">
        <f>SUM(E387)</f>
        <v>90</v>
      </c>
      <c r="F386" s="65"/>
      <c r="G386" s="148"/>
    </row>
    <row r="387" spans="1:8" x14ac:dyDescent="0.2">
      <c r="A387" s="34" t="s">
        <v>89</v>
      </c>
      <c r="B387" s="190">
        <v>90</v>
      </c>
      <c r="C387" s="191"/>
      <c r="D387" s="202"/>
      <c r="E387" s="203">
        <v>90</v>
      </c>
      <c r="F387" s="202"/>
      <c r="G387" s="179"/>
    </row>
    <row r="388" spans="1:8" x14ac:dyDescent="0.2">
      <c r="A388" s="47" t="s">
        <v>116</v>
      </c>
      <c r="B388" s="97">
        <f>B389</f>
        <v>100</v>
      </c>
      <c r="C388" s="117"/>
      <c r="D388" s="69"/>
      <c r="E388" s="70">
        <f>E389</f>
        <v>100</v>
      </c>
      <c r="F388" s="69"/>
      <c r="G388" s="160"/>
    </row>
    <row r="389" spans="1:8" x14ac:dyDescent="0.2">
      <c r="A389" s="34" t="s">
        <v>77</v>
      </c>
      <c r="B389" s="190">
        <v>100</v>
      </c>
      <c r="C389" s="191"/>
      <c r="D389" s="202"/>
      <c r="E389" s="203">
        <v>100</v>
      </c>
      <c r="F389" s="202"/>
      <c r="G389" s="179"/>
    </row>
    <row r="390" spans="1:8" s="52" customFormat="1" x14ac:dyDescent="0.2">
      <c r="A390" s="275" t="s">
        <v>35</v>
      </c>
      <c r="B390" s="359">
        <f>B391</f>
        <v>100</v>
      </c>
      <c r="C390" s="360"/>
      <c r="D390" s="361"/>
      <c r="E390" s="279">
        <f>E391</f>
        <v>100</v>
      </c>
      <c r="F390" s="361"/>
      <c r="G390" s="362"/>
    </row>
    <row r="391" spans="1:8" x14ac:dyDescent="0.2">
      <c r="A391" s="47" t="s">
        <v>117</v>
      </c>
      <c r="B391" s="97">
        <f>B392</f>
        <v>100</v>
      </c>
      <c r="C391" s="117"/>
      <c r="D391" s="69"/>
      <c r="E391" s="70">
        <f>E392</f>
        <v>100</v>
      </c>
      <c r="F391" s="69"/>
      <c r="G391" s="160"/>
    </row>
    <row r="392" spans="1:8" ht="13.5" thickBot="1" x14ac:dyDescent="0.25">
      <c r="A392" s="34" t="s">
        <v>77</v>
      </c>
      <c r="B392" s="215">
        <v>100</v>
      </c>
      <c r="C392" s="191"/>
      <c r="D392" s="202"/>
      <c r="E392" s="203">
        <v>100</v>
      </c>
      <c r="F392" s="202"/>
      <c r="G392" s="179"/>
    </row>
    <row r="393" spans="1:8" ht="12.75" customHeight="1" thickBot="1" x14ac:dyDescent="0.25">
      <c r="A393" s="354" t="s">
        <v>14</v>
      </c>
      <c r="B393" s="358">
        <f>B358+B377+B390</f>
        <v>8890</v>
      </c>
      <c r="C393" s="355"/>
      <c r="D393" s="356"/>
      <c r="E393" s="294">
        <f>E358+E377+E390</f>
        <v>8890</v>
      </c>
      <c r="F393" s="357"/>
      <c r="G393" s="395">
        <f>G358+G377+G390</f>
        <v>0</v>
      </c>
    </row>
    <row r="394" spans="1:8" ht="13.5" thickBot="1" x14ac:dyDescent="0.25">
      <c r="A394" s="426" t="s">
        <v>71</v>
      </c>
      <c r="B394" s="427"/>
      <c r="C394" s="427"/>
      <c r="D394" s="427"/>
      <c r="E394" s="427"/>
      <c r="F394" s="427"/>
      <c r="G394" s="428"/>
    </row>
    <row r="395" spans="1:8" x14ac:dyDescent="0.2">
      <c r="A395" s="285" t="s">
        <v>34</v>
      </c>
      <c r="B395" s="350">
        <f>B396</f>
        <v>200</v>
      </c>
      <c r="C395" s="351"/>
      <c r="D395" s="352"/>
      <c r="E395" s="353">
        <f>E396</f>
        <v>200</v>
      </c>
      <c r="F395" s="288"/>
      <c r="G395" s="315"/>
    </row>
    <row r="396" spans="1:8" x14ac:dyDescent="0.2">
      <c r="A396" s="47" t="s">
        <v>138</v>
      </c>
      <c r="B396" s="97">
        <f>B397</f>
        <v>200</v>
      </c>
      <c r="C396" s="117"/>
      <c r="D396" s="69"/>
      <c r="E396" s="70">
        <f>E397</f>
        <v>200</v>
      </c>
      <c r="F396" s="69"/>
      <c r="G396" s="160"/>
    </row>
    <row r="397" spans="1:8" ht="13.5" thickBot="1" x14ac:dyDescent="0.25">
      <c r="A397" s="34" t="s">
        <v>89</v>
      </c>
      <c r="B397" s="190">
        <v>200</v>
      </c>
      <c r="C397" s="191"/>
      <c r="D397" s="202"/>
      <c r="E397" s="203">
        <v>200</v>
      </c>
      <c r="F397" s="202"/>
      <c r="G397" s="179"/>
    </row>
    <row r="398" spans="1:8" ht="13.5" thickBot="1" x14ac:dyDescent="0.25">
      <c r="A398" s="354" t="s">
        <v>14</v>
      </c>
      <c r="B398" s="291">
        <f>B395</f>
        <v>200</v>
      </c>
      <c r="C398" s="363"/>
      <c r="D398" s="363"/>
      <c r="E398" s="363">
        <f>E395</f>
        <v>200</v>
      </c>
      <c r="F398" s="364"/>
      <c r="G398" s="365"/>
    </row>
    <row r="399" spans="1:8" ht="13.5" thickBot="1" x14ac:dyDescent="0.25">
      <c r="A399" s="426" t="s">
        <v>72</v>
      </c>
      <c r="B399" s="427"/>
      <c r="C399" s="427"/>
      <c r="D399" s="427"/>
      <c r="E399" s="427"/>
      <c r="F399" s="427"/>
      <c r="G399" s="428"/>
      <c r="H399" s="27"/>
    </row>
    <row r="400" spans="1:8" x14ac:dyDescent="0.2">
      <c r="A400" s="316" t="s">
        <v>35</v>
      </c>
      <c r="B400" s="366">
        <f>B401+B403+B405+B407</f>
        <v>2500</v>
      </c>
      <c r="C400" s="318">
        <f t="shared" ref="C400:F400" si="14">C401+C403+C405+C407</f>
        <v>0</v>
      </c>
      <c r="D400" s="367">
        <f t="shared" si="14"/>
        <v>0</v>
      </c>
      <c r="E400" s="368">
        <f t="shared" si="14"/>
        <v>0</v>
      </c>
      <c r="F400" s="367">
        <f t="shared" si="14"/>
        <v>0</v>
      </c>
      <c r="G400" s="321">
        <f>G401+G403+G405+G407</f>
        <v>3300</v>
      </c>
      <c r="H400" s="27"/>
    </row>
    <row r="401" spans="1:9" x14ac:dyDescent="0.2">
      <c r="A401" s="31" t="s">
        <v>103</v>
      </c>
      <c r="B401" s="98">
        <f>B402</f>
        <v>500</v>
      </c>
      <c r="C401" s="113"/>
      <c r="D401" s="57"/>
      <c r="E401" s="58">
        <f>E402</f>
        <v>0</v>
      </c>
      <c r="F401" s="65"/>
      <c r="G401" s="196">
        <f>G402</f>
        <v>700</v>
      </c>
      <c r="H401" s="27"/>
    </row>
    <row r="402" spans="1:9" x14ac:dyDescent="0.2">
      <c r="A402" s="121" t="s">
        <v>89</v>
      </c>
      <c r="B402" s="226">
        <v>500</v>
      </c>
      <c r="C402" s="221"/>
      <c r="D402" s="213"/>
      <c r="E402" s="222"/>
      <c r="F402" s="213"/>
      <c r="G402" s="214">
        <v>700</v>
      </c>
      <c r="H402" s="27"/>
    </row>
    <row r="403" spans="1:9" x14ac:dyDescent="0.2">
      <c r="A403" s="31" t="s">
        <v>104</v>
      </c>
      <c r="B403" s="98">
        <f>B404</f>
        <v>800</v>
      </c>
      <c r="C403" s="113"/>
      <c r="D403" s="57"/>
      <c r="E403" s="58">
        <f>E404</f>
        <v>0</v>
      </c>
      <c r="F403" s="65"/>
      <c r="G403" s="196">
        <f>G404</f>
        <v>1000</v>
      </c>
      <c r="H403" s="27"/>
    </row>
    <row r="404" spans="1:9" x14ac:dyDescent="0.2">
      <c r="A404" s="121" t="s">
        <v>89</v>
      </c>
      <c r="B404" s="226">
        <v>800</v>
      </c>
      <c r="C404" s="221"/>
      <c r="D404" s="213"/>
      <c r="E404" s="222"/>
      <c r="F404" s="213"/>
      <c r="G404" s="214">
        <v>1000</v>
      </c>
      <c r="H404" s="27"/>
    </row>
    <row r="405" spans="1:9" x14ac:dyDescent="0.2">
      <c r="A405" s="31" t="s">
        <v>105</v>
      </c>
      <c r="B405" s="98">
        <f>B406</f>
        <v>300</v>
      </c>
      <c r="C405" s="113"/>
      <c r="D405" s="57"/>
      <c r="E405" s="58">
        <f>E406</f>
        <v>0</v>
      </c>
      <c r="F405" s="65"/>
      <c r="G405" s="196">
        <f>G406</f>
        <v>500</v>
      </c>
      <c r="H405" s="27"/>
    </row>
    <row r="406" spans="1:9" x14ac:dyDescent="0.2">
      <c r="A406" s="121" t="s">
        <v>89</v>
      </c>
      <c r="B406" s="226">
        <v>300</v>
      </c>
      <c r="C406" s="221"/>
      <c r="D406" s="213"/>
      <c r="E406" s="222"/>
      <c r="F406" s="213"/>
      <c r="G406" s="214">
        <v>500</v>
      </c>
      <c r="H406" s="27"/>
    </row>
    <row r="407" spans="1:9" x14ac:dyDescent="0.2">
      <c r="A407" s="31" t="s">
        <v>106</v>
      </c>
      <c r="B407" s="98">
        <f>B408</f>
        <v>900</v>
      </c>
      <c r="C407" s="113"/>
      <c r="D407" s="57"/>
      <c r="E407" s="58">
        <f>E408</f>
        <v>0</v>
      </c>
      <c r="F407" s="65"/>
      <c r="G407" s="196">
        <f>G408</f>
        <v>1100</v>
      </c>
      <c r="H407" s="27"/>
    </row>
    <row r="408" spans="1:9" ht="13.5" thickBot="1" x14ac:dyDescent="0.25">
      <c r="A408" s="121" t="s">
        <v>89</v>
      </c>
      <c r="B408" s="226">
        <v>900</v>
      </c>
      <c r="C408" s="221"/>
      <c r="D408" s="213"/>
      <c r="E408" s="222"/>
      <c r="F408" s="213"/>
      <c r="G408" s="214">
        <v>1100</v>
      </c>
      <c r="H408" s="27"/>
    </row>
    <row r="409" spans="1:9" ht="13.5" thickBot="1" x14ac:dyDescent="0.25">
      <c r="A409" s="354" t="s">
        <v>14</v>
      </c>
      <c r="B409" s="369">
        <f>SUM(B400)</f>
        <v>2500</v>
      </c>
      <c r="C409" s="370"/>
      <c r="D409" s="371"/>
      <c r="E409" s="372">
        <f>SUM(E400)</f>
        <v>0</v>
      </c>
      <c r="F409" s="371"/>
      <c r="G409" s="373">
        <f>SUM(G400)</f>
        <v>3300</v>
      </c>
      <c r="H409" s="27"/>
    </row>
    <row r="410" spans="1:9" ht="13.5" thickBot="1" x14ac:dyDescent="0.25">
      <c r="A410" s="426" t="s">
        <v>73</v>
      </c>
      <c r="B410" s="427"/>
      <c r="C410" s="427"/>
      <c r="D410" s="427"/>
      <c r="E410" s="427"/>
      <c r="F410" s="427"/>
      <c r="G410" s="428"/>
      <c r="H410" s="27"/>
    </row>
    <row r="411" spans="1:9" x14ac:dyDescent="0.2">
      <c r="A411" s="264" t="s">
        <v>33</v>
      </c>
      <c r="B411" s="309">
        <f>B412+B414+B418+B422</f>
        <v>18650</v>
      </c>
      <c r="C411" s="348"/>
      <c r="D411" s="310"/>
      <c r="E411" s="311">
        <f>E412+E414+E418+E422</f>
        <v>18650</v>
      </c>
      <c r="F411" s="267"/>
      <c r="G411" s="269"/>
      <c r="H411" s="27"/>
      <c r="I411" s="16"/>
    </row>
    <row r="412" spans="1:9" s="52" customFormat="1" x14ac:dyDescent="0.2">
      <c r="A412" s="31" t="s">
        <v>49</v>
      </c>
      <c r="B412" s="93">
        <f>SUM(B413)</f>
        <v>500</v>
      </c>
      <c r="C412" s="113"/>
      <c r="D412" s="57"/>
      <c r="E412" s="58">
        <f>SUM(E413)</f>
        <v>500</v>
      </c>
      <c r="F412" s="57"/>
      <c r="G412" s="196"/>
      <c r="H412" s="405"/>
    </row>
    <row r="413" spans="1:9" x14ac:dyDescent="0.2">
      <c r="A413" s="34" t="s">
        <v>85</v>
      </c>
      <c r="B413" s="190">
        <v>500</v>
      </c>
      <c r="C413" s="191"/>
      <c r="D413" s="202"/>
      <c r="E413" s="203">
        <v>500</v>
      </c>
      <c r="F413" s="202"/>
      <c r="G413" s="179"/>
      <c r="H413" s="27"/>
    </row>
    <row r="414" spans="1:9" x14ac:dyDescent="0.2">
      <c r="A414" s="31" t="s">
        <v>5</v>
      </c>
      <c r="B414" s="93">
        <f>SUM(B415:B417)</f>
        <v>3320</v>
      </c>
      <c r="C414" s="113"/>
      <c r="D414" s="57"/>
      <c r="E414" s="58">
        <f>SUM(E415:E417)</f>
        <v>3320</v>
      </c>
      <c r="F414" s="65"/>
      <c r="G414" s="148"/>
      <c r="H414" s="27"/>
    </row>
    <row r="415" spans="1:9" x14ac:dyDescent="0.2">
      <c r="A415" s="120" t="s">
        <v>81</v>
      </c>
      <c r="B415" s="260">
        <v>1000</v>
      </c>
      <c r="C415" s="261"/>
      <c r="D415" s="68"/>
      <c r="E415" s="400">
        <v>1000</v>
      </c>
      <c r="F415" s="68"/>
      <c r="G415" s="149"/>
      <c r="H415" s="27"/>
    </row>
    <row r="416" spans="1:9" x14ac:dyDescent="0.2">
      <c r="A416" s="30" t="s">
        <v>88</v>
      </c>
      <c r="B416" s="197">
        <v>320</v>
      </c>
      <c r="C416" s="198"/>
      <c r="D416" s="206"/>
      <c r="E416" s="207">
        <v>320</v>
      </c>
      <c r="F416" s="206"/>
      <c r="G416" s="176"/>
      <c r="H416" s="27"/>
    </row>
    <row r="417" spans="1:8" x14ac:dyDescent="0.2">
      <c r="A417" s="120" t="s">
        <v>85</v>
      </c>
      <c r="B417" s="260">
        <v>2000</v>
      </c>
      <c r="C417" s="261"/>
      <c r="D417" s="68"/>
      <c r="E417" s="400">
        <v>2000</v>
      </c>
      <c r="F417" s="68"/>
      <c r="G417" s="149"/>
      <c r="H417" s="27"/>
    </row>
    <row r="418" spans="1:8" x14ac:dyDescent="0.2">
      <c r="A418" s="31" t="s">
        <v>11</v>
      </c>
      <c r="B418" s="98">
        <f>SUM(B419:B421)</f>
        <v>12830</v>
      </c>
      <c r="C418" s="118"/>
      <c r="D418" s="71"/>
      <c r="E418" s="72">
        <f>SUM(E419:E421)</f>
        <v>12830</v>
      </c>
      <c r="F418" s="73"/>
      <c r="G418" s="161"/>
      <c r="H418" s="27"/>
    </row>
    <row r="419" spans="1:8" x14ac:dyDescent="0.2">
      <c r="A419" s="38" t="s">
        <v>88</v>
      </c>
      <c r="B419" s="228">
        <v>330</v>
      </c>
      <c r="C419" s="229"/>
      <c r="D419" s="230"/>
      <c r="E419" s="231">
        <v>330</v>
      </c>
      <c r="F419" s="230"/>
      <c r="G419" s="232"/>
      <c r="H419" s="27"/>
    </row>
    <row r="420" spans="1:8" x14ac:dyDescent="0.2">
      <c r="A420" s="38" t="s">
        <v>85</v>
      </c>
      <c r="B420" s="228">
        <v>2000</v>
      </c>
      <c r="C420" s="229"/>
      <c r="D420" s="230"/>
      <c r="E420" s="231">
        <v>2000</v>
      </c>
      <c r="F420" s="230"/>
      <c r="G420" s="232"/>
      <c r="H420" s="27"/>
    </row>
    <row r="421" spans="1:8" x14ac:dyDescent="0.2">
      <c r="A421" s="34" t="s">
        <v>89</v>
      </c>
      <c r="B421" s="227">
        <v>10500</v>
      </c>
      <c r="C421" s="233"/>
      <c r="D421" s="234"/>
      <c r="E421" s="235">
        <v>10500</v>
      </c>
      <c r="F421" s="234"/>
      <c r="G421" s="236"/>
      <c r="H421" s="27"/>
    </row>
    <row r="422" spans="1:8" x14ac:dyDescent="0.2">
      <c r="A422" s="31" t="s">
        <v>12</v>
      </c>
      <c r="B422" s="93">
        <f>SUM(B423)</f>
        <v>2000</v>
      </c>
      <c r="C422" s="113"/>
      <c r="D422" s="57"/>
      <c r="E422" s="58">
        <f>SUM(E423)</f>
        <v>2000</v>
      </c>
      <c r="F422" s="65"/>
      <c r="G422" s="148"/>
      <c r="H422" s="27"/>
    </row>
    <row r="423" spans="1:8" ht="13.5" thickBot="1" x14ac:dyDescent="0.25">
      <c r="A423" s="34" t="s">
        <v>89</v>
      </c>
      <c r="B423" s="190">
        <v>2000</v>
      </c>
      <c r="C423" s="191"/>
      <c r="D423" s="202"/>
      <c r="E423" s="203">
        <v>2000</v>
      </c>
      <c r="F423" s="202"/>
      <c r="G423" s="179"/>
      <c r="H423" s="27"/>
    </row>
    <row r="424" spans="1:8" ht="13.5" thickBot="1" x14ac:dyDescent="0.25">
      <c r="A424" s="290" t="s">
        <v>14</v>
      </c>
      <c r="B424" s="369">
        <f>B411</f>
        <v>18650</v>
      </c>
      <c r="C424" s="370"/>
      <c r="D424" s="371"/>
      <c r="E424" s="372">
        <f>E411</f>
        <v>18650</v>
      </c>
      <c r="F424" s="374"/>
      <c r="G424" s="375"/>
      <c r="H424" s="27"/>
    </row>
    <row r="425" spans="1:8" ht="13.5" thickBot="1" x14ac:dyDescent="0.25">
      <c r="A425" s="426" t="s">
        <v>74</v>
      </c>
      <c r="B425" s="427"/>
      <c r="C425" s="427"/>
      <c r="D425" s="427"/>
      <c r="E425" s="427"/>
      <c r="F425" s="427"/>
      <c r="G425" s="428"/>
      <c r="H425" s="27"/>
    </row>
    <row r="426" spans="1:8" x14ac:dyDescent="0.2">
      <c r="A426" s="323" t="s">
        <v>33</v>
      </c>
      <c r="B426" s="376">
        <f>B427+B429</f>
        <v>950</v>
      </c>
      <c r="C426" s="377"/>
      <c r="D426" s="377"/>
      <c r="E426" s="327">
        <f>E427+E429</f>
        <v>950</v>
      </c>
      <c r="F426" s="377"/>
      <c r="G426" s="378"/>
      <c r="H426" s="27"/>
    </row>
    <row r="427" spans="1:8" x14ac:dyDescent="0.2">
      <c r="A427" s="31" t="s">
        <v>101</v>
      </c>
      <c r="B427" s="93">
        <f>SUM(B428:B428)</f>
        <v>450</v>
      </c>
      <c r="C427" s="113"/>
      <c r="D427" s="57"/>
      <c r="E427" s="132">
        <f>SUM(E428:E428)</f>
        <v>450</v>
      </c>
      <c r="F427" s="65"/>
      <c r="G427" s="148"/>
      <c r="H427" s="27"/>
    </row>
    <row r="428" spans="1:8" x14ac:dyDescent="0.2">
      <c r="A428" s="34" t="s">
        <v>89</v>
      </c>
      <c r="B428" s="190">
        <v>450</v>
      </c>
      <c r="C428" s="191"/>
      <c r="D428" s="202"/>
      <c r="E428" s="219">
        <v>450</v>
      </c>
      <c r="F428" s="202"/>
      <c r="G428" s="179"/>
      <c r="H428" s="27"/>
    </row>
    <row r="429" spans="1:8" x14ac:dyDescent="0.2">
      <c r="A429" s="31" t="s">
        <v>125</v>
      </c>
      <c r="B429" s="93">
        <f>SUM(B430:B430)</f>
        <v>500</v>
      </c>
      <c r="C429" s="113"/>
      <c r="D429" s="57"/>
      <c r="E429" s="132">
        <f>SUM(E430:E430)</f>
        <v>500</v>
      </c>
      <c r="F429" s="65"/>
      <c r="G429" s="148"/>
      <c r="H429" s="27"/>
    </row>
    <row r="430" spans="1:8" ht="13.5" thickBot="1" x14ac:dyDescent="0.25">
      <c r="A430" s="34" t="s">
        <v>89</v>
      </c>
      <c r="B430" s="190">
        <v>500</v>
      </c>
      <c r="C430" s="191"/>
      <c r="D430" s="202"/>
      <c r="E430" s="219">
        <v>500</v>
      </c>
      <c r="F430" s="202"/>
      <c r="G430" s="179"/>
      <c r="H430" s="27"/>
    </row>
    <row r="431" spans="1:8" ht="13.5" thickBot="1" x14ac:dyDescent="0.25">
      <c r="A431" s="354" t="s">
        <v>14</v>
      </c>
      <c r="B431" s="369">
        <f>SUM(B426)</f>
        <v>950</v>
      </c>
      <c r="C431" s="370"/>
      <c r="D431" s="371"/>
      <c r="E431" s="372">
        <f>SUM(E426)</f>
        <v>950</v>
      </c>
      <c r="F431" s="371"/>
      <c r="G431" s="373"/>
      <c r="H431" s="27"/>
    </row>
    <row r="432" spans="1:8" ht="13.5" thickBot="1" x14ac:dyDescent="0.25">
      <c r="A432" s="426" t="s">
        <v>75</v>
      </c>
      <c r="B432" s="427"/>
      <c r="C432" s="427"/>
      <c r="D432" s="427"/>
      <c r="E432" s="427"/>
      <c r="F432" s="427"/>
      <c r="G432" s="428"/>
      <c r="H432" s="27"/>
    </row>
    <row r="433" spans="1:8" ht="13.5" thickBot="1" x14ac:dyDescent="0.25">
      <c r="A433" s="167"/>
      <c r="B433" s="99"/>
      <c r="C433" s="114"/>
      <c r="D433" s="61"/>
      <c r="E433" s="60"/>
      <c r="F433" s="61"/>
      <c r="G433" s="158"/>
      <c r="H433" s="27"/>
    </row>
    <row r="434" spans="1:8" ht="13.5" thickBot="1" x14ac:dyDescent="0.25">
      <c r="A434" s="426" t="s">
        <v>76</v>
      </c>
      <c r="B434" s="427"/>
      <c r="C434" s="427"/>
      <c r="D434" s="427"/>
      <c r="E434" s="427"/>
      <c r="F434" s="427"/>
      <c r="G434" s="428"/>
      <c r="H434" s="27"/>
    </row>
    <row r="435" spans="1:8" ht="13.5" thickBot="1" x14ac:dyDescent="0.25">
      <c r="A435" s="167"/>
      <c r="B435" s="99"/>
      <c r="C435" s="114"/>
      <c r="D435" s="61"/>
      <c r="E435" s="60"/>
      <c r="F435" s="61"/>
      <c r="G435" s="158"/>
      <c r="H435" s="27"/>
    </row>
    <row r="436" spans="1:8" ht="12.75" customHeight="1" x14ac:dyDescent="0.2">
      <c r="A436" s="423" t="s">
        <v>84</v>
      </c>
      <c r="B436" s="424"/>
      <c r="C436" s="424"/>
      <c r="D436" s="424"/>
      <c r="E436" s="424"/>
      <c r="F436" s="424"/>
      <c r="G436" s="425"/>
    </row>
    <row r="437" spans="1:8" x14ac:dyDescent="0.2">
      <c r="A437" s="74"/>
      <c r="B437" s="100"/>
      <c r="C437" s="119"/>
      <c r="D437" s="76"/>
      <c r="E437" s="75"/>
      <c r="F437" s="76"/>
      <c r="G437" s="162"/>
    </row>
    <row r="438" spans="1:8" x14ac:dyDescent="0.2">
      <c r="A438" s="74"/>
      <c r="B438" s="100"/>
      <c r="C438" s="119"/>
      <c r="D438" s="76"/>
      <c r="E438" s="75"/>
      <c r="F438" s="76"/>
      <c r="G438" s="162"/>
    </row>
    <row r="439" spans="1:8" ht="13.5" thickBot="1" x14ac:dyDescent="0.25">
      <c r="A439" s="429" t="s">
        <v>93</v>
      </c>
      <c r="B439" s="430"/>
      <c r="C439" s="430"/>
      <c r="D439" s="430"/>
      <c r="E439" s="430"/>
      <c r="F439" s="430"/>
      <c r="G439" s="431"/>
    </row>
    <row r="440" spans="1:8" x14ac:dyDescent="0.2">
      <c r="A440" s="77" t="s">
        <v>33</v>
      </c>
      <c r="B440" s="142">
        <f t="shared" ref="B440:G440" si="15">B12+B207+B212+B253+B328+B358+B411+B426</f>
        <v>2310670</v>
      </c>
      <c r="C440" s="123">
        <f t="shared" si="15"/>
        <v>138.04</v>
      </c>
      <c r="D440" s="123">
        <f t="shared" si="15"/>
        <v>0</v>
      </c>
      <c r="E440" s="123">
        <f t="shared" si="15"/>
        <v>34480</v>
      </c>
      <c r="F440" s="123">
        <f t="shared" si="15"/>
        <v>0</v>
      </c>
      <c r="G440" s="143">
        <f t="shared" si="15"/>
        <v>0</v>
      </c>
    </row>
    <row r="441" spans="1:8" x14ac:dyDescent="0.2">
      <c r="A441" s="78" t="s">
        <v>34</v>
      </c>
      <c r="B441" s="101">
        <f>B35+B155+B225+B269+B350+B377+B395</f>
        <v>6443239</v>
      </c>
      <c r="C441" s="126">
        <f t="shared" ref="C441:G441" si="16">C35+C155+C225+C269+C350+C377+C395</f>
        <v>33354.799999999996</v>
      </c>
      <c r="D441" s="79">
        <f t="shared" si="16"/>
        <v>0</v>
      </c>
      <c r="E441" s="124">
        <f t="shared" si="16"/>
        <v>1310</v>
      </c>
      <c r="F441" s="124">
        <f t="shared" si="16"/>
        <v>0</v>
      </c>
      <c r="G441" s="163">
        <f t="shared" si="16"/>
        <v>687850</v>
      </c>
      <c r="H441" s="26"/>
    </row>
    <row r="442" spans="1:8" ht="13.5" thickBot="1" x14ac:dyDescent="0.25">
      <c r="A442" s="80" t="s">
        <v>35</v>
      </c>
      <c r="B442" s="102">
        <f t="shared" ref="B442:G442" si="17">B138+B250+B303+B353+B390+B400</f>
        <v>51260</v>
      </c>
      <c r="C442" s="127">
        <f t="shared" si="17"/>
        <v>14.100000000000001</v>
      </c>
      <c r="D442" s="81">
        <f t="shared" si="17"/>
        <v>0</v>
      </c>
      <c r="E442" s="125">
        <f t="shared" si="17"/>
        <v>120</v>
      </c>
      <c r="F442" s="125">
        <f t="shared" si="17"/>
        <v>0</v>
      </c>
      <c r="G442" s="164">
        <f t="shared" si="17"/>
        <v>3300</v>
      </c>
    </row>
    <row r="443" spans="1:8" s="27" customFormat="1" ht="13.5" thickBot="1" x14ac:dyDescent="0.25">
      <c r="A443" s="194" t="s">
        <v>36</v>
      </c>
      <c r="B443" s="192">
        <f>B153+B202+B210+B251+B320+B356+B393+B398+B409+B424+B431</f>
        <v>8805169</v>
      </c>
      <c r="C443" s="55">
        <f t="shared" ref="C443:G443" si="18">C153+C202+C210+C251+C320+C356+C393+C398+C409+C424+C431</f>
        <v>33506.700000000004</v>
      </c>
      <c r="D443" s="92">
        <f t="shared" si="18"/>
        <v>0</v>
      </c>
      <c r="E443" s="92">
        <f t="shared" si="18"/>
        <v>35910</v>
      </c>
      <c r="F443" s="92">
        <f t="shared" si="18"/>
        <v>0</v>
      </c>
      <c r="G443" s="156">
        <f t="shared" si="18"/>
        <v>691150</v>
      </c>
      <c r="H443" s="2"/>
    </row>
    <row r="446" spans="1:8" x14ac:dyDescent="0.2">
      <c r="D446" s="16"/>
      <c r="E446" s="16"/>
      <c r="F446" s="16"/>
    </row>
    <row r="447" spans="1:8" x14ac:dyDescent="0.2">
      <c r="A447" s="82"/>
    </row>
    <row r="448" spans="1:8" s="27" customFormat="1" x14ac:dyDescent="0.2">
      <c r="A448" s="3"/>
      <c r="B448" s="16"/>
      <c r="C448" s="104"/>
      <c r="D448" s="5"/>
      <c r="E448" s="4"/>
      <c r="F448" s="5"/>
      <c r="G448" s="16"/>
      <c r="H448" s="2"/>
    </row>
    <row r="472" spans="1:8" s="27" customFormat="1" x14ac:dyDescent="0.2">
      <c r="A472" s="3"/>
      <c r="B472" s="16"/>
      <c r="C472" s="104"/>
      <c r="D472" s="5"/>
      <c r="E472" s="4"/>
      <c r="F472" s="5"/>
      <c r="G472" s="16"/>
      <c r="H472" s="2"/>
    </row>
    <row r="473" spans="1:8" s="27" customFormat="1" x14ac:dyDescent="0.2">
      <c r="A473" s="3"/>
      <c r="B473" s="16"/>
      <c r="C473" s="104"/>
      <c r="D473" s="5"/>
      <c r="E473" s="4"/>
      <c r="F473" s="5"/>
      <c r="G473" s="16"/>
      <c r="H473" s="2"/>
    </row>
    <row r="474" spans="1:8" s="27" customFormat="1" x14ac:dyDescent="0.2">
      <c r="A474" s="3"/>
      <c r="B474" s="16"/>
      <c r="C474" s="104"/>
      <c r="D474" s="5"/>
      <c r="E474" s="4"/>
      <c r="F474" s="5"/>
      <c r="G474" s="16"/>
      <c r="H474" s="2"/>
    </row>
    <row r="476" spans="1:8" x14ac:dyDescent="0.2">
      <c r="C476" s="16"/>
      <c r="D476" s="16"/>
      <c r="E476" s="16"/>
      <c r="F476" s="16"/>
    </row>
    <row r="477" spans="1:8" x14ac:dyDescent="0.2">
      <c r="C477" s="16"/>
      <c r="D477" s="16"/>
      <c r="E477" s="16"/>
      <c r="F477" s="16"/>
    </row>
  </sheetData>
  <autoFilter ref="A1:A474"/>
  <mergeCells count="27">
    <mergeCell ref="A439:G439"/>
    <mergeCell ref="A3:G3"/>
    <mergeCell ref="A4:G4"/>
    <mergeCell ref="C7:G7"/>
    <mergeCell ref="C8:D8"/>
    <mergeCell ref="E8:F8"/>
    <mergeCell ref="A327:G327"/>
    <mergeCell ref="B6:G6"/>
    <mergeCell ref="A6:A9"/>
    <mergeCell ref="A11:G11"/>
    <mergeCell ref="A211:G211"/>
    <mergeCell ref="A394:G394"/>
    <mergeCell ref="A357:G357"/>
    <mergeCell ref="A252:G252"/>
    <mergeCell ref="A321:G321"/>
    <mergeCell ref="A323:G323"/>
    <mergeCell ref="A154:G154"/>
    <mergeCell ref="A436:G436"/>
    <mergeCell ref="A425:G425"/>
    <mergeCell ref="A432:G432"/>
    <mergeCell ref="A434:G434"/>
    <mergeCell ref="A399:G399"/>
    <mergeCell ref="A410:G410"/>
    <mergeCell ref="A203:G203"/>
    <mergeCell ref="A206:G206"/>
    <mergeCell ref="A204:G204"/>
    <mergeCell ref="A325:G325"/>
  </mergeCells>
  <phoneticPr fontId="1" type="noConversion"/>
  <pageMargins left="0.6692913385826772" right="0.19685039370078741" top="0.55118110236220474" bottom="0" header="0.23622047244094491" footer="0.19685039370078741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topLeftCell="A378" workbookViewId="0">
      <selection activeCell="A378" sqref="A1:XFD1048576"/>
    </sheetView>
  </sheetViews>
  <sheetFormatPr defaultColWidth="8.42578125" defaultRowHeight="12.75" x14ac:dyDescent="0.2"/>
  <cols>
    <col min="1" max="1" width="8.42578125" style="3"/>
    <col min="2" max="2" width="8.42578125" style="16"/>
    <col min="3" max="3" width="8.42578125" style="104"/>
    <col min="4" max="4" width="8.42578125" style="5"/>
    <col min="5" max="5" width="8.42578125" style="4"/>
    <col min="6" max="6" width="8.42578125" style="5"/>
    <col min="7" max="7" width="8.42578125" style="16"/>
    <col min="8" max="16384" width="8.425781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2019</vt:lpstr>
      <vt:lpstr>Sheet1</vt:lpstr>
      <vt:lpstr>'2019'!Print_Titles</vt:lpstr>
    </vt:vector>
  </TitlesOfParts>
  <Company>NUG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Lyubomir Krastev</dc:creator>
  <cp:lastModifiedBy>Antonina S. Kostova</cp:lastModifiedBy>
  <cp:lastPrinted>2015-11-18T09:43:41Z</cp:lastPrinted>
  <dcterms:created xsi:type="dcterms:W3CDTF">2007-10-22T08:21:57Z</dcterms:created>
  <dcterms:modified xsi:type="dcterms:W3CDTF">2019-12-27T13:33:00Z</dcterms:modified>
</cp:coreProperties>
</file>