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<sst xmlns="http://schemas.openxmlformats.org/spreadsheetml/2006/main" count="332" uniqueCount="132">
  <si>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</si>
  <si>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</si>
  <si>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</si>
  <si>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</si>
  <si>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</si>
  <si>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</si>
  <si>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</si>
  <si>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</si>
  <si>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</si>
  <si>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</si>
  <si>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Смърч сребрист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</si>
  <si>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</si>
  <si>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</si>
  <si>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</si>
  <si>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</si>
  <si>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</si>
  <si>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</si>
  <si>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</si>
  <si>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</si>
  <si>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</si>
  <si>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</si>
  <si>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</si>
  <si>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</si>
  <si>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</si>
  <si>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</si>
  <si>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</si>
  <si>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</si>
  <si>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</si>
  <si>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</si>
  <si>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</si>
  <si>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</si>
  <si>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</si>
  <si>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</si>
  <si>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</si>
  <si>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</si>
  <si>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</si>
  <si>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</si>
  <si>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</si>
  <si>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</si>
  <si>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</si>
  <si>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</si>
  <si>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</si>
  <si>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</si>
  <si>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</si>
  <si>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</si>
  <si>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</si>
  <si>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</si>
  <si>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</si>
  <si>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</si>
  <si>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</si>
  <si>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</si>
  <si>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</si>
  <si>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</si>
  <si>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</si>
  <si>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</si>
  <si>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</si>
  <si>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</si>
  <si>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</si>
  <si>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</si>
  <si>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</si>
  <si>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</si>
  <si>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Метасеквоя</t>
  </si>
  <si>
    <t>Туя златиста</t>
  </si>
  <si>
    <t>Туя източна</t>
  </si>
  <si>
    <t>Албиция</t>
  </si>
  <si>
    <t>Джанка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</si>
  <si>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</si>
  <si>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</si>
  <si>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</si>
  <si>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</si>
  <si>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</si>
  <si>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</si>
  <si>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Платан западен</t>
  </si>
  <si>
    <t>Арония</t>
  </si>
  <si>
    <t>Аморфа</t>
  </si>
  <si>
    <t>Дюля японска</t>
  </si>
  <si>
    <t>Люляк</t>
  </si>
  <si>
    <t>Люляк индийски</t>
  </si>
  <si>
    <t>Ружа дървовидна</t>
  </si>
  <si>
    <t>ВСИЧКО храсти</t>
  </si>
  <si>
    <t>ВСИЧКО широколистни</t>
  </si>
  <si>
    <t>ВСИЧКО иглолистни</t>
  </si>
  <si>
    <t>Гинко билоба</t>
  </si>
  <si>
    <t>Златен дъжд</t>
  </si>
  <si>
    <t>Птиче грозде</t>
  </si>
  <si>
    <t>Криптомерия японска</t>
  </si>
  <si>
    <t>Лавровишна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</si>
  <si>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</si>
  <si>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</si>
  <si>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</si>
  <si>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</si>
  <si>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</si>
  <si>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</si>
  <si>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</si>
  <si>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</si>
  <si>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</si>
  <si>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</si>
  <si>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</si>
  <si>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</si>
  <si>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</si>
  <si>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</si>
  <si>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</si>
  <si>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</si>
  <si>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</si>
  <si>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</si>
  <si>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</si>
  <si>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Котонеастър </t>
  </si>
  <si>
    <t>Пираканта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</si>
  <si>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</si>
  <si>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</si>
  <si>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</si>
  <si>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</si>
  <si>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</si>
  <si>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</si>
  <si>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</si>
  <si>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</si>
  <si>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</si>
  <si>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</si>
  <si>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</si>
  <si>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</si>
  <si>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</si>
  <si>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Череша обикновена</t>
  </si>
  <si>
    <t>Магнолия</t>
  </si>
  <si>
    <t>Чашкодрян</t>
  </si>
  <si>
    <t>Нокът ароматен</t>
  </si>
  <si>
    <t>Мъждрян</t>
  </si>
  <si>
    <t>Ела обикновена</t>
  </si>
  <si>
    <t>Мура бяла</t>
  </si>
  <si>
    <t>Мура черна</t>
  </si>
  <si>
    <t>Акация жълта</t>
  </si>
  <si>
    <t>Елша черна</t>
  </si>
  <si>
    <t xml:space="preserve"> за необходимите семена през 2013/ 2014 г., обобщен за страната по ДП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</si>
</sst>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6" xfId="55" applyNumberFormat="1" applyFont="1" applyBorder="1" applyAlignment="1">
      <alignment vertical="top"/>
      <protection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7" fillId="0" borderId="25" xfId="55" applyNumberFormat="1" applyFont="1" applyBorder="1" applyAlignment="1">
      <alignment vertical="top"/>
      <protection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2" fontId="4" fillId="0" borderId="18" xfId="0" applyNumberFormat="1" applyFont="1" applyBorder="1" applyAlignment="1">
      <alignment vertical="top"/>
    </xf>
    <xf numFmtId="2" fontId="4" fillId="0" borderId="0" xfId="0" applyNumberFormat="1" applyFont="1" applyAlignment="1">
      <alignment vertical="top"/>
    </xf>
    <xf numFmtId="2" fontId="3" fillId="0" borderId="21" xfId="0" applyNumberFormat="1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34" xfId="55" applyNumberFormat="1" applyFont="1" applyFill="1" applyBorder="1" applyAlignment="1">
      <alignment vertical="top"/>
      <protection/>
    </xf>
    <xf numFmtId="2" fontId="3" fillId="0" borderId="35" xfId="0" applyNumberFormat="1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2" fontId="3" fillId="0" borderId="34" xfId="0" applyNumberFormat="1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4" fillId="0" borderId="36" xfId="55" applyNumberFormat="1" applyFont="1" applyFill="1" applyBorder="1" applyAlignment="1">
      <alignment vertical="top"/>
      <protection/>
    </xf>
    <xf numFmtId="0" fontId="3" fillId="0" borderId="40" xfId="0" applyFont="1" applyBorder="1" applyAlignment="1">
      <alignment vertical="top"/>
    </xf>
    <xf numFmtId="0" fontId="7" fillId="0" borderId="37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6" fillId="0" borderId="29" xfId="55" applyNumberFormat="1" applyFont="1" applyBorder="1" applyAlignment="1">
      <alignment vertical="top"/>
      <protection/>
    </xf>
    <xf numFmtId="0" fontId="4" fillId="0" borderId="41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7" fillId="0" borderId="26" xfId="55" applyNumberFormat="1" applyFont="1" applyBorder="1" applyAlignment="1">
      <alignment vertical="top"/>
      <protection/>
    </xf>
    <xf numFmtId="0" fontId="7" fillId="0" borderId="21" xfId="55" applyNumberFormat="1" applyFont="1" applyBorder="1" applyAlignment="1">
      <alignment vertical="top"/>
      <protection/>
    </xf>
    <xf numFmtId="0" fontId="6" fillId="0" borderId="29" xfId="55" applyNumberFormat="1" applyFont="1" applyBorder="1" applyAlignment="1">
      <alignment horizontal="left" vertical="top"/>
      <protection/>
    </xf>
    <xf numFmtId="0" fontId="4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7" fillId="0" borderId="31" xfId="55" applyNumberFormat="1" applyFont="1" applyBorder="1" applyAlignment="1">
      <alignment vertical="top"/>
      <protection/>
    </xf>
    <xf numFmtId="0" fontId="9" fillId="0" borderId="36" xfId="55" applyNumberFormat="1" applyFont="1" applyFill="1" applyBorder="1" applyAlignment="1">
      <alignment vertical="top"/>
      <protection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9" fillId="0" borderId="10" xfId="55" applyNumberFormat="1" applyFont="1" applyFill="1" applyBorder="1" applyAlignment="1">
      <alignment vertical="top"/>
      <protection/>
    </xf>
    <xf numFmtId="0" fontId="7" fillId="0" borderId="40" xfId="55" applyNumberFormat="1" applyFont="1" applyBorder="1" applyAlignment="1">
      <alignment vertical="top"/>
      <protection/>
    </xf>
    <xf numFmtId="0" fontId="3" fillId="0" borderId="5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4" fillId="0" borderId="53" xfId="0" applyFont="1" applyBorder="1" applyAlignment="1">
      <alignment horizontal="center" vertical="top"/>
    </xf>
    <xf numFmtId="0" fontId="6" fillId="0" borderId="35" xfId="55" applyNumberFormat="1" applyFont="1" applyBorder="1" applyAlignment="1">
      <alignment vertical="top"/>
      <protection/>
    </xf>
    <xf numFmtId="0" fontId="4" fillId="0" borderId="35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6" fillId="0" borderId="44" xfId="55" applyNumberFormat="1" applyFont="1" applyFill="1" applyBorder="1" applyAlignment="1">
      <alignment vertical="top"/>
      <protection/>
    </xf>
    <xf numFmtId="0" fontId="6" fillId="0" borderId="50" xfId="55" applyNumberFormat="1" applyFont="1" applyFill="1" applyBorder="1" applyAlignment="1">
      <alignment vertical="top"/>
      <protection/>
    </xf>
    <xf numFmtId="0" fontId="7" fillId="0" borderId="11" xfId="55" applyNumberFormat="1" applyFont="1" applyBorder="1" applyAlignment="1">
      <alignment vertical="top"/>
      <protection/>
    </xf>
    <xf numFmtId="0" fontId="6" fillId="0" borderId="36" xfId="55" applyNumberFormat="1" applyFont="1" applyFill="1" applyBorder="1" applyAlignment="1">
      <alignment vertical="top"/>
      <protection/>
    </xf>
    <xf numFmtId="2" fontId="3" fillId="0" borderId="36" xfId="0" applyNumberFormat="1" applyFont="1" applyBorder="1" applyAlignment="1">
      <alignment vertical="top"/>
    </xf>
    <xf numFmtId="0" fontId="6" fillId="0" borderId="10" xfId="55" applyNumberFormat="1" applyFont="1" applyFill="1" applyBorder="1" applyAlignment="1">
      <alignment vertical="top"/>
      <protection/>
    </xf>
    <xf numFmtId="0" fontId="6" fillId="0" borderId="0" xfId="55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55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17" xfId="55" applyNumberFormat="1" applyFont="1" applyBorder="1" applyAlignment="1">
      <alignment vertical="top"/>
      <protection/>
    </xf>
    <xf numFmtId="0" fontId="4" fillId="0" borderId="55" xfId="0" applyFont="1" applyBorder="1" applyAlignment="1">
      <alignment horizontal="center" vertical="top"/>
    </xf>
    <xf numFmtId="0" fontId="7" fillId="0" borderId="56" xfId="55" applyNumberFormat="1" applyFont="1" applyBorder="1" applyAlignment="1">
      <alignment vertical="top"/>
      <protection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0" fontId="7" fillId="0" borderId="48" xfId="55" applyNumberFormat="1" applyFont="1" applyBorder="1" applyAlignment="1">
      <alignment vertical="top"/>
      <protection/>
    </xf>
    <xf numFmtId="0" fontId="3" fillId="0" borderId="56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57" xfId="0" applyFont="1" applyBorder="1" applyAlignment="1">
      <alignment vertical="top"/>
    </xf>
    <xf numFmtId="0" fontId="3" fillId="0" borderId="58" xfId="0" applyFont="1" applyBorder="1" applyAlignment="1">
      <alignment vertical="top"/>
    </xf>
    <xf numFmtId="0" fontId="3" fillId="0" borderId="59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4" fillId="0" borderId="60" xfId="0" applyFont="1" applyBorder="1" applyAlignment="1">
      <alignment horizontal="center" vertical="top"/>
    </xf>
    <xf numFmtId="0" fontId="4" fillId="0" borderId="56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4" fillId="0" borderId="57" xfId="0" applyFont="1" applyBorder="1" applyAlignment="1">
      <alignment vertical="top"/>
    </xf>
    <xf numFmtId="0" fontId="7" fillId="0" borderId="41" xfId="55" applyNumberFormat="1" applyFont="1" applyBorder="1" applyAlignment="1">
      <alignment vertical="top"/>
      <protection/>
    </xf>
    <xf numFmtId="0" fontId="4" fillId="0" borderId="45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3" fillId="0" borderId="60" xfId="0" applyFont="1" applyBorder="1" applyAlignment="1">
      <alignment vertical="top"/>
    </xf>
    <xf numFmtId="0" fontId="6" fillId="0" borderId="35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0" fontId="6" fillId="0" borderId="46" xfId="55" applyNumberFormat="1" applyFont="1" applyBorder="1" applyAlignment="1">
      <alignment vertical="top"/>
      <protection/>
    </xf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4" fillId="0" borderId="62" xfId="0" applyFont="1" applyBorder="1" applyAlignment="1">
      <alignment horizontal="center" vertical="top"/>
    </xf>
    <xf numFmtId="0" fontId="7" fillId="0" borderId="63" xfId="55" applyNumberFormat="1" applyFont="1" applyBorder="1" applyAlignment="1">
      <alignment vertical="top"/>
      <protection/>
    </xf>
    <xf numFmtId="0" fontId="3" fillId="0" borderId="63" xfId="0" applyFont="1" applyBorder="1" applyAlignment="1">
      <alignment vertical="top"/>
    </xf>
    <xf numFmtId="0" fontId="3" fillId="0" borderId="64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7" fillId="0" borderId="64" xfId="55" applyNumberFormat="1" applyFont="1" applyBorder="1" applyAlignment="1">
      <alignment vertical="top"/>
      <protection/>
    </xf>
    <xf numFmtId="0" fontId="3" fillId="0" borderId="47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7" fillId="0" borderId="46" xfId="55" applyFont="1" applyBorder="1" applyAlignment="1">
      <alignment vertical="top"/>
      <protection/>
    </xf>
    <xf numFmtId="0" fontId="7" fillId="0" borderId="46" xfId="55" applyNumberFormat="1" applyFont="1" applyBorder="1" applyAlignment="1">
      <alignment vertical="top"/>
      <protection/>
    </xf>
    <xf numFmtId="0" fontId="7" fillId="0" borderId="26" xfId="55" applyFont="1" applyBorder="1" applyAlignment="1">
      <alignment vertical="top"/>
      <protection/>
    </xf>
    <xf numFmtId="0" fontId="6" fillId="0" borderId="48" xfId="55" applyNumberFormat="1" applyFont="1" applyBorder="1" applyAlignment="1">
      <alignment vertical="top"/>
      <protection/>
    </xf>
    <xf numFmtId="0" fontId="4" fillId="0" borderId="4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vertical="top"/>
    </xf>
    <xf numFmtId="173" fontId="4" fillId="0" borderId="15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3" fillId="0" borderId="23" xfId="0" applyNumberFormat="1" applyFont="1" applyBorder="1" applyAlignment="1">
      <alignment vertical="top"/>
    </xf>
    <xf numFmtId="173" fontId="3" fillId="0" borderId="28" xfId="0" applyNumberFormat="1" applyFont="1" applyBorder="1" applyAlignment="1">
      <alignment vertical="top"/>
    </xf>
    <xf numFmtId="0" fontId="7" fillId="0" borderId="25" xfId="55" applyFont="1" applyBorder="1" applyAlignment="1">
      <alignment vertical="top"/>
      <protection/>
    </xf>
    <xf numFmtId="0" fontId="4" fillId="0" borderId="59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" fontId="3" fillId="0" borderId="54" xfId="0" applyNumberFormat="1" applyFont="1" applyBorder="1" applyAlignment="1">
      <alignment vertical="top"/>
    </xf>
    <xf numFmtId="2" fontId="3" fillId="0" borderId="37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2" fontId="3" fillId="0" borderId="39" xfId="0" applyNumberFormat="1" applyFont="1" applyBorder="1" applyAlignment="1">
      <alignment vertical="top"/>
    </xf>
    <xf numFmtId="173" fontId="3" fillId="0" borderId="36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2" fontId="3" fillId="0" borderId="40" xfId="0" applyNumberFormat="1" applyFont="1" applyBorder="1" applyAlignment="1">
      <alignment vertical="top"/>
    </xf>
    <xf numFmtId="2" fontId="6" fillId="33" borderId="68" xfId="0" applyNumberFormat="1" applyFont="1" applyFill="1" applyBorder="1" applyAlignment="1">
      <alignment vertical="top"/>
    </xf>
    <xf numFmtId="2" fontId="6" fillId="33" borderId="69" xfId="0" applyNumberFormat="1" applyFont="1" applyFill="1" applyBorder="1" applyAlignment="1">
      <alignment vertical="top"/>
    </xf>
    <xf numFmtId="2" fontId="6" fillId="33" borderId="70" xfId="0" applyNumberFormat="1" applyFont="1" applyFill="1" applyBorder="1" applyAlignment="1">
      <alignment vertical="top"/>
    </xf>
    <xf numFmtId="2" fontId="6" fillId="33" borderId="71" xfId="0" applyNumberFormat="1" applyFont="1" applyFill="1" applyBorder="1" applyAlignment="1">
      <alignment vertical="top"/>
    </xf>
    <xf numFmtId="0" fontId="4" fillId="33" borderId="72" xfId="0" applyFont="1" applyFill="1" applyBorder="1" applyAlignment="1">
      <alignment vertical="top"/>
    </xf>
    <xf numFmtId="0" fontId="4" fillId="33" borderId="73" xfId="0" applyFont="1" applyFill="1" applyBorder="1" applyAlignment="1">
      <alignment vertical="top"/>
    </xf>
    <xf numFmtId="0" fontId="4" fillId="33" borderId="70" xfId="0" applyFont="1" applyFill="1" applyBorder="1" applyAlignment="1">
      <alignment vertical="top"/>
    </xf>
    <xf numFmtId="0" fontId="4" fillId="33" borderId="68" xfId="0" applyFont="1" applyFill="1" applyBorder="1" applyAlignment="1">
      <alignment vertical="top"/>
    </xf>
    <xf numFmtId="0" fontId="4" fillId="33" borderId="71" xfId="0" applyFont="1" applyFill="1" applyBorder="1" applyAlignment="1">
      <alignment vertical="top"/>
    </xf>
    <xf numFmtId="173" fontId="4" fillId="33" borderId="74" xfId="0" applyNumberFormat="1" applyFont="1" applyFill="1" applyBorder="1" applyAlignment="1">
      <alignment vertical="top"/>
    </xf>
    <xf numFmtId="2" fontId="4" fillId="33" borderId="69" xfId="0" applyNumberFormat="1" applyFont="1" applyFill="1" applyBorder="1" applyAlignment="1">
      <alignment vertical="top"/>
    </xf>
    <xf numFmtId="2" fontId="4" fillId="33" borderId="75" xfId="0" applyNumberFormat="1" applyFont="1" applyFill="1" applyBorder="1" applyAlignment="1">
      <alignment vertical="top"/>
    </xf>
    <xf numFmtId="2" fontId="4" fillId="33" borderId="74" xfId="0" applyNumberFormat="1" applyFont="1" applyFill="1" applyBorder="1" applyAlignment="1">
      <alignment vertical="top"/>
    </xf>
    <xf numFmtId="2" fontId="4" fillId="33" borderId="76" xfId="0" applyNumberFormat="1" applyFont="1" applyFill="1" applyBorder="1" applyAlignment="1">
      <alignment vertical="top"/>
    </xf>
    <xf numFmtId="0" fontId="3" fillId="33" borderId="71" xfId="0" applyFont="1" applyFill="1" applyBorder="1" applyAlignment="1">
      <alignment vertical="top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77" xfId="0" applyFont="1" applyBorder="1" applyAlignment="1">
      <alignment vertical="top"/>
    </xf>
    <xf numFmtId="0" fontId="4" fillId="0" borderId="78" xfId="0" applyFont="1" applyBorder="1" applyAlignment="1">
      <alignment vertical="top"/>
    </xf>
    <xf numFmtId="0" fontId="4" fillId="0" borderId="79" xfId="0" applyFont="1" applyBorder="1" applyAlignment="1">
      <alignment vertical="top"/>
    </xf>
    <xf numFmtId="0" fontId="6" fillId="33" borderId="70" xfId="55" applyNumberFormat="1" applyFont="1" applyFill="1" applyBorder="1" applyAlignment="1">
      <alignment vertical="top"/>
      <protection/>
    </xf>
    <xf numFmtId="0" fontId="7" fillId="33" borderId="68" xfId="0" applyFont="1" applyFill="1" applyBorder="1" applyAlignment="1">
      <alignment vertical="top"/>
    </xf>
    <xf numFmtId="0" fontId="6" fillId="33" borderId="72" xfId="55" applyNumberFormat="1" applyFont="1" applyFill="1" applyBorder="1" applyAlignment="1">
      <alignment vertical="top"/>
      <protection/>
    </xf>
    <xf numFmtId="0" fontId="6" fillId="33" borderId="80" xfId="0" applyFont="1" applyFill="1" applyBorder="1" applyAlignment="1">
      <alignment vertical="top"/>
    </xf>
    <xf numFmtId="0" fontId="6" fillId="0" borderId="72" xfId="0" applyFont="1" applyBorder="1" applyAlignment="1">
      <alignment vertical="top"/>
    </xf>
    <xf numFmtId="0" fontId="6" fillId="0" borderId="80" xfId="0" applyFont="1" applyBorder="1" applyAlignment="1">
      <alignment vertical="top"/>
    </xf>
    <xf numFmtId="0" fontId="6" fillId="0" borderId="81" xfId="0" applyFont="1" applyBorder="1" applyAlignment="1">
      <alignment vertical="top"/>
    </xf>
    <xf numFmtId="0" fontId="6" fillId="33" borderId="77" xfId="55" applyNumberFormat="1" applyFont="1" applyFill="1" applyBorder="1" applyAlignment="1">
      <alignment vertical="top"/>
      <protection/>
    </xf>
    <xf numFmtId="0" fontId="6" fillId="33" borderId="78" xfId="0" applyFont="1" applyFill="1" applyBorder="1" applyAlignment="1">
      <alignment vertical="top"/>
    </xf>
    <xf numFmtId="0" fontId="7" fillId="33" borderId="8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7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68" xfId="55" applyNumberFormat="1" applyFont="1" applyBorder="1" applyAlignment="1">
      <alignment horizontal="center" vertical="top" wrapText="1"/>
      <protection/>
    </xf>
    <xf numFmtId="0" fontId="7" fillId="0" borderId="48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6" fillId="0" borderId="77" xfId="0" applyFont="1" applyBorder="1" applyAlignment="1">
      <alignment vertical="top"/>
    </xf>
    <xf numFmtId="0" fontId="6" fillId="0" borderId="78" xfId="0" applyFont="1" applyBorder="1" applyAlignment="1">
      <alignment vertical="top"/>
    </xf>
    <xf numFmtId="0" fontId="6" fillId="0" borderId="79" xfId="0" applyFont="1" applyBorder="1" applyAlignment="1">
      <alignment vertical="top"/>
    </xf>
    <xf numFmtId="0" fontId="6" fillId="0" borderId="7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82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zchet_semena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PageLayoutView="0" workbookViewId="0" topLeftCell="A1">
      <pane ySplit="8" topLeftCell="A259" activePane="bottomLeft" state="frozen"/>
      <selection pane="topLeft" activeCell="A1" sqref="A1"/>
      <selection pane="bottomLeft" activeCell="A264" sqref="A264:C267"/>
    </sheetView>
  </sheetViews>
  <sheetFormatPr defaultColWidth="9.140625" defaultRowHeight="12.75"/>
  <cols>
    <col min="1" max="1" width="5.421875" style="2" customWidth="1"/>
    <col min="2" max="2" width="25.00390625" style="1" customWidth="1"/>
    <col min="3" max="3" width="13.28125" style="1" customWidth="1"/>
    <col min="4" max="4" width="14.57421875" style="1" customWidth="1"/>
    <col min="5" max="5" width="15.140625" style="1" customWidth="1"/>
    <col min="6" max="6" width="12.28125" style="1" customWidth="1"/>
    <col min="7" max="9" width="9.140625" style="1" customWidth="1"/>
    <col min="10" max="11" width="10.28125" style="1" customWidth="1"/>
    <col min="12" max="16384" width="9.140625" style="1" customWidth="1"/>
  </cols>
  <sheetData>
    <row r="1" spans="1:11" ht="15.75">
      <c r="A1" s="193" t="s">
        <v>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5.75">
      <c r="A2" s="193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8:10" ht="12.75">
      <c r="H3" s="3"/>
      <c r="I3" s="3"/>
      <c r="J3" s="3"/>
    </row>
    <row r="4" spans="8:10" ht="13.5" thickBot="1">
      <c r="H4" s="3"/>
      <c r="I4" s="3"/>
      <c r="J4" s="3"/>
    </row>
    <row r="5" spans="1:11" ht="14.25" customHeight="1">
      <c r="A5" s="196" t="s">
        <v>36</v>
      </c>
      <c r="B5" s="202" t="s">
        <v>35</v>
      </c>
      <c r="C5" s="198" t="s">
        <v>37</v>
      </c>
      <c r="D5" s="200" t="s">
        <v>38</v>
      </c>
      <c r="E5" s="196" t="s">
        <v>39</v>
      </c>
      <c r="F5" s="198"/>
      <c r="G5" s="198"/>
      <c r="H5" s="208"/>
      <c r="I5" s="210" t="s">
        <v>45</v>
      </c>
      <c r="J5" s="198"/>
      <c r="K5" s="208"/>
    </row>
    <row r="6" spans="1:11" ht="15">
      <c r="A6" s="197"/>
      <c r="B6" s="203"/>
      <c r="C6" s="199"/>
      <c r="D6" s="201"/>
      <c r="E6" s="197" t="s">
        <v>40</v>
      </c>
      <c r="F6" s="199"/>
      <c r="G6" s="199" t="s">
        <v>43</v>
      </c>
      <c r="H6" s="209" t="s">
        <v>44</v>
      </c>
      <c r="I6" s="211" t="s">
        <v>46</v>
      </c>
      <c r="J6" s="199" t="s">
        <v>47</v>
      </c>
      <c r="K6" s="209" t="s">
        <v>48</v>
      </c>
    </row>
    <row r="7" spans="1:11" ht="15">
      <c r="A7" s="197"/>
      <c r="B7" s="203"/>
      <c r="C7" s="199"/>
      <c r="D7" s="201"/>
      <c r="E7" s="197" t="s">
        <v>41</v>
      </c>
      <c r="F7" s="122" t="s">
        <v>42</v>
      </c>
      <c r="G7" s="199"/>
      <c r="H7" s="209"/>
      <c r="I7" s="211"/>
      <c r="J7" s="199"/>
      <c r="K7" s="209"/>
    </row>
    <row r="8" spans="1:11" ht="30" customHeight="1">
      <c r="A8" s="197"/>
      <c r="B8" s="204"/>
      <c r="C8" s="199"/>
      <c r="D8" s="201"/>
      <c r="E8" s="197"/>
      <c r="F8" s="123" t="s">
        <v>0</v>
      </c>
      <c r="G8" s="199"/>
      <c r="H8" s="209"/>
      <c r="I8" s="211"/>
      <c r="J8" s="199"/>
      <c r="K8" s="209"/>
    </row>
    <row r="9" spans="1:11" ht="13.5" thickBot="1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1" ht="15">
      <c r="A10" s="205" t="s">
        <v>49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s="2" customFormat="1" ht="15">
      <c r="A11" s="10" t="s">
        <v>55</v>
      </c>
      <c r="B11" s="11" t="s">
        <v>1</v>
      </c>
      <c r="C11" s="12">
        <f>SUM(C12:C15)</f>
        <v>670.3499999999999</v>
      </c>
      <c r="D11" s="13">
        <f>SUM(E11:H11)</f>
        <v>133.9</v>
      </c>
      <c r="E11" s="14">
        <f>SUM(E12:E15)</f>
        <v>31.349999999999998</v>
      </c>
      <c r="F11" s="12">
        <f aca="true" t="shared" si="0" ref="F11:K11">SUM(F12:F15)</f>
        <v>0</v>
      </c>
      <c r="G11" s="12">
        <f t="shared" si="0"/>
        <v>102.55</v>
      </c>
      <c r="H11" s="15">
        <f t="shared" si="0"/>
        <v>0</v>
      </c>
      <c r="I11" s="16">
        <f t="shared" si="0"/>
        <v>6.8500000000000005</v>
      </c>
      <c r="J11" s="12">
        <f t="shared" si="0"/>
        <v>123.05</v>
      </c>
      <c r="K11" s="15">
        <f t="shared" si="0"/>
        <v>4</v>
      </c>
    </row>
    <row r="12" spans="1:11" s="2" customFormat="1" ht="15">
      <c r="A12" s="102"/>
      <c r="B12" s="103" t="s">
        <v>51</v>
      </c>
      <c r="C12" s="107">
        <v>0.65</v>
      </c>
      <c r="D12" s="19">
        <f>SUM(E12:H12)</f>
        <v>0.65</v>
      </c>
      <c r="E12" s="108">
        <v>0.65</v>
      </c>
      <c r="F12" s="107"/>
      <c r="G12" s="107"/>
      <c r="H12" s="109"/>
      <c r="I12" s="110">
        <v>0.65</v>
      </c>
      <c r="J12" s="107"/>
      <c r="K12" s="109"/>
    </row>
    <row r="13" spans="1:11" ht="15">
      <c r="A13" s="17"/>
      <c r="B13" s="61" t="s">
        <v>54</v>
      </c>
      <c r="C13" s="18">
        <v>270</v>
      </c>
      <c r="D13" s="19">
        <f>SUM(E13:H13)</f>
        <v>68.5</v>
      </c>
      <c r="E13" s="20">
        <v>18</v>
      </c>
      <c r="F13" s="18"/>
      <c r="G13" s="18">
        <v>50.5</v>
      </c>
      <c r="H13" s="21"/>
      <c r="I13" s="22"/>
      <c r="J13" s="18">
        <v>68.5</v>
      </c>
      <c r="K13" s="21"/>
    </row>
    <row r="14" spans="1:11" ht="15">
      <c r="A14" s="17"/>
      <c r="B14" s="61" t="s">
        <v>56</v>
      </c>
      <c r="C14" s="18">
        <v>399.7</v>
      </c>
      <c r="D14" s="19">
        <f>SUM(E14:H14)</f>
        <v>60.75</v>
      </c>
      <c r="E14" s="20">
        <v>8.7</v>
      </c>
      <c r="F14" s="18"/>
      <c r="G14" s="18">
        <v>52.05</v>
      </c>
      <c r="H14" s="21"/>
      <c r="I14" s="22">
        <v>6.2</v>
      </c>
      <c r="J14" s="18">
        <v>54.55</v>
      </c>
      <c r="K14" s="21"/>
    </row>
    <row r="15" spans="1:11" ht="15">
      <c r="A15" s="23"/>
      <c r="B15" s="24" t="s">
        <v>57</v>
      </c>
      <c r="C15" s="25"/>
      <c r="D15" s="26">
        <f aca="true" t="shared" si="1" ref="D15:D30">SUM(E15:H15)</f>
        <v>4</v>
      </c>
      <c r="E15" s="27">
        <v>4</v>
      </c>
      <c r="F15" s="25"/>
      <c r="G15" s="25"/>
      <c r="H15" s="28"/>
      <c r="I15" s="29"/>
      <c r="J15" s="25"/>
      <c r="K15" s="28">
        <v>4</v>
      </c>
    </row>
    <row r="16" spans="1:13" s="2" customFormat="1" ht="15">
      <c r="A16" s="10" t="s">
        <v>58</v>
      </c>
      <c r="B16" s="11" t="s">
        <v>2</v>
      </c>
      <c r="C16" s="31">
        <f>SUM(C17:C20)</f>
        <v>301.32500000000005</v>
      </c>
      <c r="D16" s="30">
        <f t="shared" si="1"/>
        <v>122.175</v>
      </c>
      <c r="E16" s="147">
        <f aca="true" t="shared" si="2" ref="E16:K16">SUM(E17:E20)</f>
        <v>55.175</v>
      </c>
      <c r="F16" s="31">
        <f t="shared" si="2"/>
        <v>0</v>
      </c>
      <c r="G16" s="31">
        <f t="shared" si="2"/>
        <v>67</v>
      </c>
      <c r="H16" s="32">
        <f t="shared" si="2"/>
        <v>0</v>
      </c>
      <c r="I16" s="148">
        <f t="shared" si="2"/>
        <v>7.175</v>
      </c>
      <c r="J16" s="31">
        <f t="shared" si="2"/>
        <v>115</v>
      </c>
      <c r="K16" s="32">
        <f t="shared" si="2"/>
        <v>0</v>
      </c>
      <c r="M16" s="33"/>
    </row>
    <row r="17" spans="1:11" ht="15">
      <c r="A17" s="17"/>
      <c r="B17" s="61" t="s">
        <v>51</v>
      </c>
      <c r="C17" s="34">
        <v>1.175</v>
      </c>
      <c r="D17" s="19">
        <f t="shared" si="1"/>
        <v>1.175</v>
      </c>
      <c r="E17" s="20">
        <v>1.175</v>
      </c>
      <c r="F17" s="18"/>
      <c r="G17" s="18"/>
      <c r="H17" s="21"/>
      <c r="I17" s="149">
        <v>1.175</v>
      </c>
      <c r="J17" s="18"/>
      <c r="K17" s="21"/>
    </row>
    <row r="18" spans="1:11" ht="15">
      <c r="A18" s="17"/>
      <c r="B18" s="61" t="s">
        <v>54</v>
      </c>
      <c r="C18" s="18">
        <v>140</v>
      </c>
      <c r="D18" s="19">
        <f t="shared" si="1"/>
        <v>83</v>
      </c>
      <c r="E18" s="20">
        <v>26</v>
      </c>
      <c r="F18" s="18"/>
      <c r="G18" s="18">
        <v>57</v>
      </c>
      <c r="H18" s="21"/>
      <c r="I18" s="149"/>
      <c r="J18" s="18">
        <v>83</v>
      </c>
      <c r="K18" s="21"/>
    </row>
    <row r="19" spans="1:11" ht="15">
      <c r="A19" s="17"/>
      <c r="B19" s="61" t="s">
        <v>56</v>
      </c>
      <c r="C19" s="18">
        <v>160.15</v>
      </c>
      <c r="D19" s="19">
        <f t="shared" si="1"/>
        <v>22</v>
      </c>
      <c r="E19" s="20">
        <v>12</v>
      </c>
      <c r="F19" s="18"/>
      <c r="G19" s="18">
        <v>10</v>
      </c>
      <c r="H19" s="21"/>
      <c r="I19" s="149">
        <v>6</v>
      </c>
      <c r="J19" s="18">
        <v>16</v>
      </c>
      <c r="K19" s="21"/>
    </row>
    <row r="20" spans="1:11" ht="15">
      <c r="A20" s="23"/>
      <c r="B20" s="24" t="s">
        <v>57</v>
      </c>
      <c r="C20" s="25"/>
      <c r="D20" s="26">
        <f t="shared" si="1"/>
        <v>16</v>
      </c>
      <c r="E20" s="27">
        <v>16</v>
      </c>
      <c r="F20" s="25"/>
      <c r="G20" s="25"/>
      <c r="H20" s="28"/>
      <c r="I20" s="150"/>
      <c r="J20" s="25">
        <v>16</v>
      </c>
      <c r="K20" s="28"/>
    </row>
    <row r="21" spans="1:11" s="2" customFormat="1" ht="15">
      <c r="A21" s="10" t="s">
        <v>59</v>
      </c>
      <c r="B21" s="11" t="s">
        <v>82</v>
      </c>
      <c r="C21" s="12">
        <f>SUM(C22:C23)</f>
        <v>0</v>
      </c>
      <c r="D21" s="30">
        <f t="shared" si="1"/>
        <v>1.5</v>
      </c>
      <c r="E21" s="14">
        <f aca="true" t="shared" si="3" ref="E21:K21">SUM(E22:E23)</f>
        <v>1.5</v>
      </c>
      <c r="F21" s="12">
        <f t="shared" si="3"/>
        <v>0</v>
      </c>
      <c r="G21" s="12">
        <f t="shared" si="3"/>
        <v>0</v>
      </c>
      <c r="H21" s="15">
        <f t="shared" si="3"/>
        <v>0</v>
      </c>
      <c r="I21" s="16">
        <f t="shared" si="3"/>
        <v>0</v>
      </c>
      <c r="J21" s="12">
        <f t="shared" si="3"/>
        <v>1</v>
      </c>
      <c r="K21" s="15">
        <f t="shared" si="3"/>
        <v>0.5</v>
      </c>
    </row>
    <row r="22" spans="1:11" ht="15">
      <c r="A22" s="128"/>
      <c r="B22" s="129" t="s">
        <v>51</v>
      </c>
      <c r="C22" s="130"/>
      <c r="D22" s="131">
        <f t="shared" si="1"/>
        <v>0.5</v>
      </c>
      <c r="E22" s="132">
        <v>0.5</v>
      </c>
      <c r="F22" s="130"/>
      <c r="G22" s="130"/>
      <c r="H22" s="133"/>
      <c r="I22" s="134"/>
      <c r="J22" s="130"/>
      <c r="K22" s="133">
        <v>0.5</v>
      </c>
    </row>
    <row r="23" spans="1:11" ht="15">
      <c r="A23" s="23"/>
      <c r="B23" s="24" t="s">
        <v>53</v>
      </c>
      <c r="C23" s="25"/>
      <c r="D23" s="26">
        <f t="shared" si="1"/>
        <v>1</v>
      </c>
      <c r="E23" s="27">
        <v>1</v>
      </c>
      <c r="F23" s="25"/>
      <c r="G23" s="25"/>
      <c r="H23" s="28"/>
      <c r="I23" s="29"/>
      <c r="J23" s="25">
        <v>1</v>
      </c>
      <c r="K23" s="28"/>
    </row>
    <row r="24" spans="1:11" s="2" customFormat="1" ht="15">
      <c r="A24" s="10" t="s">
        <v>60</v>
      </c>
      <c r="B24" s="11" t="s">
        <v>3</v>
      </c>
      <c r="C24" s="12">
        <f>SUM(C25:C26)</f>
        <v>0</v>
      </c>
      <c r="D24" s="30">
        <f t="shared" si="1"/>
        <v>6.6</v>
      </c>
      <c r="E24" s="14">
        <f aca="true" t="shared" si="4" ref="E24:K24">SUM(E25:E26)</f>
        <v>6.6</v>
      </c>
      <c r="F24" s="12">
        <f t="shared" si="4"/>
        <v>0</v>
      </c>
      <c r="G24" s="12">
        <f t="shared" si="4"/>
        <v>0</v>
      </c>
      <c r="H24" s="15">
        <f t="shared" si="4"/>
        <v>0</v>
      </c>
      <c r="I24" s="16">
        <f t="shared" si="4"/>
        <v>0</v>
      </c>
      <c r="J24" s="12">
        <f t="shared" si="4"/>
        <v>6.1</v>
      </c>
      <c r="K24" s="15">
        <f t="shared" si="4"/>
        <v>0.5</v>
      </c>
    </row>
    <row r="25" spans="1:11" s="2" customFormat="1" ht="15">
      <c r="A25" s="17"/>
      <c r="B25" s="61" t="s">
        <v>54</v>
      </c>
      <c r="C25" s="35"/>
      <c r="D25" s="19">
        <f t="shared" si="1"/>
        <v>6.1</v>
      </c>
      <c r="E25" s="20">
        <v>6.1</v>
      </c>
      <c r="F25" s="35"/>
      <c r="G25" s="35"/>
      <c r="H25" s="36"/>
      <c r="I25" s="37"/>
      <c r="J25" s="18">
        <v>6.1</v>
      </c>
      <c r="K25" s="36"/>
    </row>
    <row r="26" spans="1:11" ht="15">
      <c r="A26" s="23"/>
      <c r="B26" s="24" t="s">
        <v>57</v>
      </c>
      <c r="C26" s="25"/>
      <c r="D26" s="26">
        <f t="shared" si="1"/>
        <v>0.5</v>
      </c>
      <c r="E26" s="27">
        <v>0.5</v>
      </c>
      <c r="F26" s="25"/>
      <c r="G26" s="25"/>
      <c r="H26" s="28"/>
      <c r="I26" s="29"/>
      <c r="J26" s="25"/>
      <c r="K26" s="28">
        <v>0.5</v>
      </c>
    </row>
    <row r="27" spans="1:11" s="2" customFormat="1" ht="15">
      <c r="A27" s="10" t="s">
        <v>87</v>
      </c>
      <c r="B27" s="11" t="s">
        <v>126</v>
      </c>
      <c r="C27" s="12">
        <f>SUM(C28)</f>
        <v>0</v>
      </c>
      <c r="D27" s="30">
        <f t="shared" si="1"/>
        <v>4</v>
      </c>
      <c r="E27" s="14">
        <f aca="true" t="shared" si="5" ref="E27:K27">SUM(E28)</f>
        <v>4</v>
      </c>
      <c r="F27" s="12">
        <f t="shared" si="5"/>
        <v>0</v>
      </c>
      <c r="G27" s="12">
        <f t="shared" si="5"/>
        <v>0</v>
      </c>
      <c r="H27" s="15">
        <f t="shared" si="5"/>
        <v>0</v>
      </c>
      <c r="I27" s="16">
        <f t="shared" si="5"/>
        <v>0</v>
      </c>
      <c r="J27" s="12">
        <f t="shared" si="5"/>
        <v>4</v>
      </c>
      <c r="K27" s="15">
        <f t="shared" si="5"/>
        <v>0</v>
      </c>
    </row>
    <row r="28" spans="1:11" ht="15">
      <c r="A28" s="23"/>
      <c r="B28" s="151" t="s">
        <v>54</v>
      </c>
      <c r="C28" s="25"/>
      <c r="D28" s="26">
        <f t="shared" si="1"/>
        <v>4</v>
      </c>
      <c r="E28" s="27">
        <v>4</v>
      </c>
      <c r="F28" s="25"/>
      <c r="G28" s="25"/>
      <c r="H28" s="28"/>
      <c r="I28" s="29"/>
      <c r="J28" s="25">
        <v>4</v>
      </c>
      <c r="K28" s="28"/>
    </row>
    <row r="29" spans="1:11" s="2" customFormat="1" ht="15">
      <c r="A29" s="10" t="s">
        <v>88</v>
      </c>
      <c r="B29" s="11" t="s">
        <v>4</v>
      </c>
      <c r="C29" s="12">
        <f>SUM(C30:C32)</f>
        <v>0</v>
      </c>
      <c r="D29" s="30">
        <f t="shared" si="1"/>
        <v>38</v>
      </c>
      <c r="E29" s="14">
        <f aca="true" t="shared" si="6" ref="E29:K29">SUM(E30:E32)</f>
        <v>34</v>
      </c>
      <c r="F29" s="12">
        <f t="shared" si="6"/>
        <v>0</v>
      </c>
      <c r="G29" s="12">
        <f t="shared" si="6"/>
        <v>0</v>
      </c>
      <c r="H29" s="15">
        <f t="shared" si="6"/>
        <v>4</v>
      </c>
      <c r="I29" s="16">
        <f t="shared" si="6"/>
        <v>0</v>
      </c>
      <c r="J29" s="12">
        <f t="shared" si="6"/>
        <v>14</v>
      </c>
      <c r="K29" s="15">
        <f t="shared" si="6"/>
        <v>24</v>
      </c>
    </row>
    <row r="30" spans="1:11" ht="15">
      <c r="A30" s="17"/>
      <c r="B30" s="61" t="s">
        <v>54</v>
      </c>
      <c r="C30" s="18"/>
      <c r="D30" s="19">
        <f t="shared" si="1"/>
        <v>14</v>
      </c>
      <c r="E30" s="20">
        <v>14</v>
      </c>
      <c r="F30" s="18"/>
      <c r="G30" s="18"/>
      <c r="H30" s="21"/>
      <c r="I30" s="22"/>
      <c r="J30" s="18">
        <v>14</v>
      </c>
      <c r="K30" s="21"/>
    </row>
    <row r="31" spans="1:11" ht="15">
      <c r="A31" s="17"/>
      <c r="B31" s="61" t="s">
        <v>56</v>
      </c>
      <c r="C31" s="18"/>
      <c r="D31" s="19">
        <f aca="true" t="shared" si="7" ref="D31:D65">SUM(E31:H31)</f>
        <v>5</v>
      </c>
      <c r="E31" s="20">
        <v>1</v>
      </c>
      <c r="F31" s="18"/>
      <c r="G31" s="18"/>
      <c r="H31" s="21">
        <v>4</v>
      </c>
      <c r="I31" s="22"/>
      <c r="J31" s="18"/>
      <c r="K31" s="21">
        <v>5</v>
      </c>
    </row>
    <row r="32" spans="1:11" ht="15">
      <c r="A32" s="23"/>
      <c r="B32" s="24" t="s">
        <v>57</v>
      </c>
      <c r="C32" s="25"/>
      <c r="D32" s="26">
        <f t="shared" si="7"/>
        <v>19</v>
      </c>
      <c r="E32" s="27">
        <v>19</v>
      </c>
      <c r="F32" s="25"/>
      <c r="G32" s="25"/>
      <c r="H32" s="28"/>
      <c r="I32" s="29"/>
      <c r="J32" s="25"/>
      <c r="K32" s="28">
        <v>19</v>
      </c>
    </row>
    <row r="33" spans="1:11" s="2" customFormat="1" ht="15">
      <c r="A33" s="10" t="s">
        <v>89</v>
      </c>
      <c r="B33" s="11" t="s">
        <v>5</v>
      </c>
      <c r="C33" s="12">
        <f>SUM(C34:C35)</f>
        <v>0</v>
      </c>
      <c r="D33" s="30">
        <f t="shared" si="7"/>
        <v>4</v>
      </c>
      <c r="E33" s="14">
        <f aca="true" t="shared" si="8" ref="E33:K33">SUM(E34:E35)</f>
        <v>4</v>
      </c>
      <c r="F33" s="12">
        <f t="shared" si="8"/>
        <v>0</v>
      </c>
      <c r="G33" s="12">
        <f t="shared" si="8"/>
        <v>0</v>
      </c>
      <c r="H33" s="15">
        <f t="shared" si="8"/>
        <v>0</v>
      </c>
      <c r="I33" s="16">
        <f t="shared" si="8"/>
        <v>0</v>
      </c>
      <c r="J33" s="12">
        <f t="shared" si="8"/>
        <v>1</v>
      </c>
      <c r="K33" s="15">
        <f t="shared" si="8"/>
        <v>3</v>
      </c>
    </row>
    <row r="34" spans="1:11" ht="15">
      <c r="A34" s="17"/>
      <c r="B34" s="61" t="s">
        <v>54</v>
      </c>
      <c r="C34" s="18"/>
      <c r="D34" s="19">
        <f t="shared" si="7"/>
        <v>1</v>
      </c>
      <c r="E34" s="20">
        <v>1</v>
      </c>
      <c r="F34" s="18"/>
      <c r="G34" s="18"/>
      <c r="H34" s="21"/>
      <c r="I34" s="22"/>
      <c r="J34" s="18">
        <v>1</v>
      </c>
      <c r="K34" s="21"/>
    </row>
    <row r="35" spans="1:11" ht="15">
      <c r="A35" s="23"/>
      <c r="B35" s="24" t="s">
        <v>57</v>
      </c>
      <c r="C35" s="25"/>
      <c r="D35" s="26">
        <f t="shared" si="7"/>
        <v>3</v>
      </c>
      <c r="E35" s="27">
        <v>3</v>
      </c>
      <c r="F35" s="25"/>
      <c r="G35" s="25"/>
      <c r="H35" s="28"/>
      <c r="I35" s="29"/>
      <c r="J35" s="25"/>
      <c r="K35" s="28">
        <v>3</v>
      </c>
    </row>
    <row r="36" spans="1:11" s="2" customFormat="1" ht="15">
      <c r="A36" s="10" t="s">
        <v>90</v>
      </c>
      <c r="B36" s="11" t="s">
        <v>6</v>
      </c>
      <c r="C36" s="12">
        <f>SUM(C37:C38)</f>
        <v>0</v>
      </c>
      <c r="D36" s="30">
        <f t="shared" si="7"/>
        <v>3.57</v>
      </c>
      <c r="E36" s="14">
        <f aca="true" t="shared" si="9" ref="E36:K36">SUM(E37:E38)</f>
        <v>3.07</v>
      </c>
      <c r="F36" s="12">
        <f t="shared" si="9"/>
        <v>0</v>
      </c>
      <c r="G36" s="12">
        <f t="shared" si="9"/>
        <v>0</v>
      </c>
      <c r="H36" s="15">
        <f t="shared" si="9"/>
        <v>0.5</v>
      </c>
      <c r="I36" s="16">
        <f t="shared" si="9"/>
        <v>0</v>
      </c>
      <c r="J36" s="12">
        <f t="shared" si="9"/>
        <v>3.07</v>
      </c>
      <c r="K36" s="15">
        <f t="shared" si="9"/>
        <v>0.5</v>
      </c>
    </row>
    <row r="37" spans="1:11" ht="15">
      <c r="A37" s="17"/>
      <c r="B37" s="61" t="s">
        <v>54</v>
      </c>
      <c r="C37" s="18"/>
      <c r="D37" s="19">
        <f t="shared" si="7"/>
        <v>1.92</v>
      </c>
      <c r="E37" s="20">
        <v>1.92</v>
      </c>
      <c r="F37" s="18"/>
      <c r="G37" s="18"/>
      <c r="H37" s="21"/>
      <c r="I37" s="22"/>
      <c r="J37" s="18">
        <v>1.92</v>
      </c>
      <c r="K37" s="21"/>
    </row>
    <row r="38" spans="1:11" ht="15">
      <c r="A38" s="23"/>
      <c r="B38" s="24" t="s">
        <v>56</v>
      </c>
      <c r="C38" s="25"/>
      <c r="D38" s="26">
        <f t="shared" si="7"/>
        <v>1.65</v>
      </c>
      <c r="E38" s="27">
        <v>1.15</v>
      </c>
      <c r="F38" s="25"/>
      <c r="G38" s="25"/>
      <c r="H38" s="28">
        <v>0.5</v>
      </c>
      <c r="I38" s="29"/>
      <c r="J38" s="25">
        <v>1.15</v>
      </c>
      <c r="K38" s="28">
        <v>0.5</v>
      </c>
    </row>
    <row r="39" spans="1:11" ht="15">
      <c r="A39" s="10" t="s">
        <v>91</v>
      </c>
      <c r="B39" s="11" t="s">
        <v>7</v>
      </c>
      <c r="C39" s="12">
        <f>SUM(C40)</f>
        <v>0</v>
      </c>
      <c r="D39" s="30">
        <f t="shared" si="7"/>
        <v>1.72</v>
      </c>
      <c r="E39" s="14">
        <f aca="true" t="shared" si="10" ref="E39:K39">SUM(E40)</f>
        <v>1.72</v>
      </c>
      <c r="F39" s="12">
        <f t="shared" si="10"/>
        <v>0</v>
      </c>
      <c r="G39" s="12">
        <f t="shared" si="10"/>
        <v>0</v>
      </c>
      <c r="H39" s="15">
        <f t="shared" si="10"/>
        <v>0</v>
      </c>
      <c r="I39" s="16">
        <f t="shared" si="10"/>
        <v>0</v>
      </c>
      <c r="J39" s="12">
        <f t="shared" si="10"/>
        <v>1.72</v>
      </c>
      <c r="K39" s="15">
        <f t="shared" si="10"/>
        <v>0</v>
      </c>
    </row>
    <row r="40" spans="1:11" ht="15">
      <c r="A40" s="23"/>
      <c r="B40" s="24" t="s">
        <v>54</v>
      </c>
      <c r="C40" s="25"/>
      <c r="D40" s="26">
        <f t="shared" si="7"/>
        <v>1.72</v>
      </c>
      <c r="E40" s="27">
        <v>1.72</v>
      </c>
      <c r="F40" s="25"/>
      <c r="G40" s="25"/>
      <c r="H40" s="28"/>
      <c r="I40" s="29"/>
      <c r="J40" s="25">
        <v>1.72</v>
      </c>
      <c r="K40" s="28"/>
    </row>
    <row r="41" spans="1:11" s="2" customFormat="1" ht="15">
      <c r="A41" s="10" t="s">
        <v>92</v>
      </c>
      <c r="B41" s="11" t="s">
        <v>85</v>
      </c>
      <c r="C41" s="12">
        <f>SUM(C42)</f>
        <v>0</v>
      </c>
      <c r="D41" s="30">
        <f t="shared" si="7"/>
        <v>0.1</v>
      </c>
      <c r="E41" s="14">
        <f aca="true" t="shared" si="11" ref="E41:K41">SUM(E42)</f>
        <v>0.1</v>
      </c>
      <c r="F41" s="12">
        <f t="shared" si="11"/>
        <v>0</v>
      </c>
      <c r="G41" s="12">
        <f t="shared" si="11"/>
        <v>0</v>
      </c>
      <c r="H41" s="15">
        <f t="shared" si="11"/>
        <v>0</v>
      </c>
      <c r="I41" s="16">
        <f t="shared" si="11"/>
        <v>0</v>
      </c>
      <c r="J41" s="12">
        <f t="shared" si="11"/>
        <v>0.1</v>
      </c>
      <c r="K41" s="15">
        <f t="shared" si="11"/>
        <v>0</v>
      </c>
    </row>
    <row r="42" spans="1:11" ht="15">
      <c r="A42" s="23"/>
      <c r="B42" s="24" t="s">
        <v>54</v>
      </c>
      <c r="C42" s="25"/>
      <c r="D42" s="26">
        <f t="shared" si="7"/>
        <v>0.1</v>
      </c>
      <c r="E42" s="27">
        <v>0.1</v>
      </c>
      <c r="F42" s="25"/>
      <c r="G42" s="25"/>
      <c r="H42" s="28"/>
      <c r="I42" s="29"/>
      <c r="J42" s="25">
        <v>0.1</v>
      </c>
      <c r="K42" s="28"/>
    </row>
    <row r="43" spans="1:11" ht="15">
      <c r="A43" s="10" t="s">
        <v>93</v>
      </c>
      <c r="B43" s="11" t="s">
        <v>8</v>
      </c>
      <c r="C43" s="12">
        <f>C44</f>
        <v>0</v>
      </c>
      <c r="D43" s="30">
        <f t="shared" si="7"/>
        <v>1.51</v>
      </c>
      <c r="E43" s="14">
        <f aca="true" t="shared" si="12" ref="E43:K43">E44</f>
        <v>1.51</v>
      </c>
      <c r="F43" s="12">
        <f t="shared" si="12"/>
        <v>0</v>
      </c>
      <c r="G43" s="12">
        <f t="shared" si="12"/>
        <v>0</v>
      </c>
      <c r="H43" s="15">
        <f t="shared" si="12"/>
        <v>0</v>
      </c>
      <c r="I43" s="16">
        <f t="shared" si="12"/>
        <v>0</v>
      </c>
      <c r="J43" s="12">
        <f t="shared" si="12"/>
        <v>1.51</v>
      </c>
      <c r="K43" s="15">
        <f t="shared" si="12"/>
        <v>0</v>
      </c>
    </row>
    <row r="44" spans="1:11" ht="15">
      <c r="A44" s="23"/>
      <c r="B44" s="24" t="s">
        <v>54</v>
      </c>
      <c r="C44" s="25"/>
      <c r="D44" s="26">
        <f t="shared" si="7"/>
        <v>1.51</v>
      </c>
      <c r="E44" s="27">
        <v>1.51</v>
      </c>
      <c r="F44" s="25"/>
      <c r="G44" s="25"/>
      <c r="H44" s="28"/>
      <c r="I44" s="29"/>
      <c r="J44" s="25">
        <v>1.51</v>
      </c>
      <c r="K44" s="28"/>
    </row>
    <row r="45" spans="1:11" s="2" customFormat="1" ht="15">
      <c r="A45" s="10" t="s">
        <v>94</v>
      </c>
      <c r="B45" s="11" t="s">
        <v>61</v>
      </c>
      <c r="C45" s="12">
        <f>SUM(C46)</f>
        <v>0</v>
      </c>
      <c r="D45" s="30">
        <f t="shared" si="7"/>
        <v>0.2</v>
      </c>
      <c r="E45" s="14">
        <f aca="true" t="shared" si="13" ref="E45:K45">SUM(E46)</f>
        <v>0.2</v>
      </c>
      <c r="F45" s="12">
        <f t="shared" si="13"/>
        <v>0</v>
      </c>
      <c r="G45" s="12">
        <f t="shared" si="13"/>
        <v>0</v>
      </c>
      <c r="H45" s="15">
        <f t="shared" si="13"/>
        <v>0</v>
      </c>
      <c r="I45" s="16">
        <f t="shared" si="13"/>
        <v>0</v>
      </c>
      <c r="J45" s="12">
        <f t="shared" si="13"/>
        <v>0.2</v>
      </c>
      <c r="K45" s="15">
        <f t="shared" si="13"/>
        <v>0</v>
      </c>
    </row>
    <row r="46" spans="1:11" ht="15">
      <c r="A46" s="23"/>
      <c r="B46" s="24" t="s">
        <v>56</v>
      </c>
      <c r="C46" s="25"/>
      <c r="D46" s="26">
        <f t="shared" si="7"/>
        <v>0.2</v>
      </c>
      <c r="E46" s="27">
        <v>0.2</v>
      </c>
      <c r="F46" s="25"/>
      <c r="G46" s="25"/>
      <c r="H46" s="28"/>
      <c r="I46" s="29"/>
      <c r="J46" s="25">
        <v>0.2</v>
      </c>
      <c r="K46" s="28"/>
    </row>
    <row r="47" spans="1:11" ht="15">
      <c r="A47" s="10" t="s">
        <v>95</v>
      </c>
      <c r="B47" s="11" t="s">
        <v>127</v>
      </c>
      <c r="C47" s="12">
        <f>SUM(C48)</f>
        <v>1</v>
      </c>
      <c r="D47" s="15">
        <f t="shared" si="7"/>
        <v>3</v>
      </c>
      <c r="E47" s="14">
        <f aca="true" t="shared" si="14" ref="E47:K47">SUM(E48)</f>
        <v>2</v>
      </c>
      <c r="F47" s="12">
        <f t="shared" si="14"/>
        <v>0</v>
      </c>
      <c r="G47" s="12">
        <f t="shared" si="14"/>
        <v>1</v>
      </c>
      <c r="H47" s="15">
        <f t="shared" si="14"/>
        <v>0</v>
      </c>
      <c r="I47" s="16">
        <f t="shared" si="14"/>
        <v>0</v>
      </c>
      <c r="J47" s="12">
        <f t="shared" si="14"/>
        <v>3</v>
      </c>
      <c r="K47" s="15">
        <f t="shared" si="14"/>
        <v>0</v>
      </c>
    </row>
    <row r="48" spans="1:11" ht="15">
      <c r="A48" s="154"/>
      <c r="B48" s="24" t="s">
        <v>54</v>
      </c>
      <c r="C48" s="25">
        <v>1</v>
      </c>
      <c r="D48" s="28">
        <f t="shared" si="7"/>
        <v>3</v>
      </c>
      <c r="E48" s="27">
        <v>2</v>
      </c>
      <c r="F48" s="25"/>
      <c r="G48" s="25">
        <v>1</v>
      </c>
      <c r="H48" s="28"/>
      <c r="I48" s="29"/>
      <c r="J48" s="25">
        <v>3</v>
      </c>
      <c r="K48" s="28"/>
    </row>
    <row r="49" spans="1:11" s="2" customFormat="1" ht="15">
      <c r="A49" s="104" t="s">
        <v>96</v>
      </c>
      <c r="B49" s="141" t="s">
        <v>128</v>
      </c>
      <c r="C49" s="105">
        <f>SUM(C50)</f>
        <v>0</v>
      </c>
      <c r="D49" s="15">
        <f t="shared" si="7"/>
        <v>2</v>
      </c>
      <c r="E49" s="126">
        <f aca="true" t="shared" si="15" ref="E49:K49">SUM(E50)</f>
        <v>1</v>
      </c>
      <c r="F49" s="105">
        <f t="shared" si="15"/>
        <v>0</v>
      </c>
      <c r="G49" s="105">
        <f t="shared" si="15"/>
        <v>1</v>
      </c>
      <c r="H49" s="127">
        <f t="shared" si="15"/>
        <v>0</v>
      </c>
      <c r="I49" s="152">
        <f t="shared" si="15"/>
        <v>0</v>
      </c>
      <c r="J49" s="105">
        <f t="shared" si="15"/>
        <v>2</v>
      </c>
      <c r="K49" s="127">
        <f t="shared" si="15"/>
        <v>0</v>
      </c>
    </row>
    <row r="50" spans="1:11" ht="15">
      <c r="A50" s="23"/>
      <c r="B50" s="24" t="s">
        <v>54</v>
      </c>
      <c r="C50" s="25"/>
      <c r="D50" s="153">
        <f t="shared" si="7"/>
        <v>2</v>
      </c>
      <c r="E50" s="27">
        <v>1</v>
      </c>
      <c r="F50" s="25"/>
      <c r="G50" s="25">
        <v>1</v>
      </c>
      <c r="H50" s="28"/>
      <c r="I50" s="29"/>
      <c r="J50" s="25">
        <v>2</v>
      </c>
      <c r="K50" s="28"/>
    </row>
    <row r="51" spans="1:11" ht="15">
      <c r="A51" s="10" t="s">
        <v>97</v>
      </c>
      <c r="B51" s="11" t="s">
        <v>9</v>
      </c>
      <c r="C51" s="12">
        <f>SUM(C52:C53)</f>
        <v>301.46000000000004</v>
      </c>
      <c r="D51" s="30">
        <f t="shared" si="7"/>
        <v>19.45</v>
      </c>
      <c r="E51" s="14">
        <f aca="true" t="shared" si="16" ref="E51:K51">SUM(E52:E53)</f>
        <v>4.76</v>
      </c>
      <c r="F51" s="12">
        <f t="shared" si="16"/>
        <v>0</v>
      </c>
      <c r="G51" s="12">
        <f t="shared" si="16"/>
        <v>14.69</v>
      </c>
      <c r="H51" s="15">
        <f t="shared" si="16"/>
        <v>0</v>
      </c>
      <c r="I51" s="16">
        <f t="shared" si="16"/>
        <v>3.45</v>
      </c>
      <c r="J51" s="12">
        <f t="shared" si="16"/>
        <v>16</v>
      </c>
      <c r="K51" s="15">
        <f t="shared" si="16"/>
        <v>0</v>
      </c>
    </row>
    <row r="52" spans="1:11" ht="15">
      <c r="A52" s="17"/>
      <c r="B52" s="61" t="s">
        <v>54</v>
      </c>
      <c r="C52" s="18">
        <v>110</v>
      </c>
      <c r="D52" s="19">
        <f t="shared" si="7"/>
        <v>16</v>
      </c>
      <c r="E52" s="20">
        <v>1.31</v>
      </c>
      <c r="F52" s="18"/>
      <c r="G52" s="18">
        <v>14.69</v>
      </c>
      <c r="H52" s="21"/>
      <c r="I52" s="22"/>
      <c r="J52" s="18">
        <v>16</v>
      </c>
      <c r="K52" s="21"/>
    </row>
    <row r="53" spans="1:11" ht="15">
      <c r="A53" s="23"/>
      <c r="B53" s="24" t="s">
        <v>56</v>
      </c>
      <c r="C53" s="25">
        <v>191.46</v>
      </c>
      <c r="D53" s="26">
        <f t="shared" si="7"/>
        <v>3.45</v>
      </c>
      <c r="E53" s="27">
        <v>3.45</v>
      </c>
      <c r="F53" s="25"/>
      <c r="G53" s="25"/>
      <c r="H53" s="28"/>
      <c r="I53" s="29">
        <v>3.45</v>
      </c>
      <c r="J53" s="25"/>
      <c r="K53" s="28"/>
    </row>
    <row r="54" spans="1:11" s="2" customFormat="1" ht="15">
      <c r="A54" s="10" t="s">
        <v>98</v>
      </c>
      <c r="B54" s="11" t="s">
        <v>10</v>
      </c>
      <c r="C54" s="12">
        <f>SUM(C55:C57)</f>
        <v>2</v>
      </c>
      <c r="D54" s="15">
        <f t="shared" si="7"/>
        <v>4.109999999999999</v>
      </c>
      <c r="E54" s="14">
        <f aca="true" t="shared" si="17" ref="E54:K54">SUM(E55:E57)</f>
        <v>4.109999999999999</v>
      </c>
      <c r="F54" s="12">
        <f t="shared" si="17"/>
        <v>0</v>
      </c>
      <c r="G54" s="12">
        <f t="shared" si="17"/>
        <v>0</v>
      </c>
      <c r="H54" s="15">
        <f t="shared" si="17"/>
        <v>0</v>
      </c>
      <c r="I54" s="16">
        <f t="shared" si="17"/>
        <v>0</v>
      </c>
      <c r="J54" s="12">
        <f t="shared" si="17"/>
        <v>3.11</v>
      </c>
      <c r="K54" s="15">
        <f t="shared" si="17"/>
        <v>1</v>
      </c>
    </row>
    <row r="55" spans="1:11" s="2" customFormat="1" ht="15">
      <c r="A55" s="104"/>
      <c r="B55" s="106" t="s">
        <v>51</v>
      </c>
      <c r="C55" s="105"/>
      <c r="D55" s="69">
        <f t="shared" si="7"/>
        <v>0.1</v>
      </c>
      <c r="E55" s="70">
        <v>0.1</v>
      </c>
      <c r="F55" s="71"/>
      <c r="G55" s="71"/>
      <c r="H55" s="72"/>
      <c r="I55" s="111"/>
      <c r="J55" s="71">
        <v>0.1</v>
      </c>
      <c r="K55" s="72"/>
    </row>
    <row r="56" spans="1:11" s="2" customFormat="1" ht="15">
      <c r="A56" s="17"/>
      <c r="B56" s="61" t="s">
        <v>54</v>
      </c>
      <c r="C56" s="18">
        <v>2</v>
      </c>
      <c r="D56" s="21">
        <f t="shared" si="7"/>
        <v>3.01</v>
      </c>
      <c r="E56" s="20">
        <v>3.01</v>
      </c>
      <c r="F56" s="18"/>
      <c r="G56" s="18"/>
      <c r="H56" s="21"/>
      <c r="I56" s="22"/>
      <c r="J56" s="18">
        <v>3.01</v>
      </c>
      <c r="K56" s="21"/>
    </row>
    <row r="57" spans="1:11" ht="15">
      <c r="A57" s="23"/>
      <c r="B57" s="24" t="s">
        <v>57</v>
      </c>
      <c r="C57" s="25"/>
      <c r="D57" s="26">
        <f t="shared" si="7"/>
        <v>1</v>
      </c>
      <c r="E57" s="27">
        <v>1</v>
      </c>
      <c r="F57" s="25"/>
      <c r="G57" s="25"/>
      <c r="H57" s="28"/>
      <c r="I57" s="29"/>
      <c r="J57" s="25"/>
      <c r="K57" s="28">
        <v>1</v>
      </c>
    </row>
    <row r="58" spans="1:11" s="2" customFormat="1" ht="15">
      <c r="A58" s="10" t="s">
        <v>99</v>
      </c>
      <c r="B58" s="11" t="s">
        <v>11</v>
      </c>
      <c r="C58" s="12">
        <f>SUM(C59:C60)</f>
        <v>0</v>
      </c>
      <c r="D58" s="30">
        <f>SUM(E58:H58)</f>
        <v>1.66</v>
      </c>
      <c r="E58" s="14">
        <f aca="true" t="shared" si="18" ref="E58:K58">SUM(E59:E60)</f>
        <v>1.66</v>
      </c>
      <c r="F58" s="12">
        <f t="shared" si="18"/>
        <v>0</v>
      </c>
      <c r="G58" s="12">
        <f t="shared" si="18"/>
        <v>0</v>
      </c>
      <c r="H58" s="15">
        <f t="shared" si="18"/>
        <v>0</v>
      </c>
      <c r="I58" s="16">
        <f t="shared" si="18"/>
        <v>0</v>
      </c>
      <c r="J58" s="12">
        <f t="shared" si="18"/>
        <v>1.66</v>
      </c>
      <c r="K58" s="15">
        <f t="shared" si="18"/>
        <v>0</v>
      </c>
    </row>
    <row r="59" spans="1:11" ht="15">
      <c r="A59" s="17"/>
      <c r="B59" s="61" t="s">
        <v>54</v>
      </c>
      <c r="C59" s="18"/>
      <c r="D59" s="19">
        <f>SUM(E59:H59)</f>
        <v>1.51</v>
      </c>
      <c r="E59" s="20">
        <v>1.51</v>
      </c>
      <c r="F59" s="18"/>
      <c r="G59" s="18"/>
      <c r="H59" s="21"/>
      <c r="I59" s="22"/>
      <c r="J59" s="18">
        <v>1.51</v>
      </c>
      <c r="K59" s="21"/>
    </row>
    <row r="60" spans="1:11" ht="15">
      <c r="A60" s="23"/>
      <c r="B60" s="24" t="s">
        <v>56</v>
      </c>
      <c r="C60" s="25"/>
      <c r="D60" s="26">
        <f t="shared" si="7"/>
        <v>0.15</v>
      </c>
      <c r="E60" s="27">
        <v>0.15</v>
      </c>
      <c r="F60" s="25"/>
      <c r="G60" s="25"/>
      <c r="H60" s="28"/>
      <c r="I60" s="29"/>
      <c r="J60" s="25">
        <v>0.15</v>
      </c>
      <c r="K60" s="28"/>
    </row>
    <row r="61" spans="1:11" ht="15">
      <c r="A61" s="10" t="s">
        <v>100</v>
      </c>
      <c r="B61" s="11" t="s">
        <v>62</v>
      </c>
      <c r="C61" s="12">
        <f>SUM(C62)</f>
        <v>0</v>
      </c>
      <c r="D61" s="30">
        <f t="shared" si="7"/>
        <v>0.4</v>
      </c>
      <c r="E61" s="14">
        <f aca="true" t="shared" si="19" ref="E61:K61">SUM(E62)</f>
        <v>0.15</v>
      </c>
      <c r="F61" s="12">
        <f t="shared" si="19"/>
        <v>0</v>
      </c>
      <c r="G61" s="12">
        <f t="shared" si="19"/>
        <v>0</v>
      </c>
      <c r="H61" s="15">
        <f t="shared" si="19"/>
        <v>0.25</v>
      </c>
      <c r="I61" s="16">
        <f t="shared" si="19"/>
        <v>0</v>
      </c>
      <c r="J61" s="12">
        <f t="shared" si="19"/>
        <v>0</v>
      </c>
      <c r="K61" s="15">
        <f t="shared" si="19"/>
        <v>0.4</v>
      </c>
    </row>
    <row r="62" spans="1:11" ht="15">
      <c r="A62" s="23"/>
      <c r="B62" s="24" t="s">
        <v>56</v>
      </c>
      <c r="C62" s="25"/>
      <c r="D62" s="26">
        <f>SUM(E62:H62)</f>
        <v>0.4</v>
      </c>
      <c r="E62" s="27">
        <v>0.15</v>
      </c>
      <c r="F62" s="25"/>
      <c r="G62" s="25"/>
      <c r="H62" s="28">
        <v>0.25</v>
      </c>
      <c r="I62" s="29"/>
      <c r="J62" s="25"/>
      <c r="K62" s="28">
        <v>0.4</v>
      </c>
    </row>
    <row r="63" spans="1:11" ht="15">
      <c r="A63" s="10" t="s">
        <v>101</v>
      </c>
      <c r="B63" s="11" t="s">
        <v>63</v>
      </c>
      <c r="C63" s="12">
        <f>SUM(C64:C65)</f>
        <v>0</v>
      </c>
      <c r="D63" s="30">
        <f t="shared" si="7"/>
        <v>2.18</v>
      </c>
      <c r="E63" s="14">
        <f aca="true" t="shared" si="20" ref="E63:K63">SUM(E64:E65)</f>
        <v>1.9300000000000002</v>
      </c>
      <c r="F63" s="12">
        <f t="shared" si="20"/>
        <v>0</v>
      </c>
      <c r="G63" s="12">
        <f t="shared" si="20"/>
        <v>0</v>
      </c>
      <c r="H63" s="15">
        <f t="shared" si="20"/>
        <v>0.25</v>
      </c>
      <c r="I63" s="16">
        <f t="shared" si="20"/>
        <v>0</v>
      </c>
      <c r="J63" s="12">
        <f t="shared" si="20"/>
        <v>1.9300000000000002</v>
      </c>
      <c r="K63" s="15">
        <f t="shared" si="20"/>
        <v>0.25</v>
      </c>
    </row>
    <row r="64" spans="1:11" ht="15">
      <c r="A64" s="17"/>
      <c r="B64" s="61" t="s">
        <v>54</v>
      </c>
      <c r="C64" s="18"/>
      <c r="D64" s="19">
        <f t="shared" si="7"/>
        <v>0.63</v>
      </c>
      <c r="E64" s="20">
        <v>0.63</v>
      </c>
      <c r="F64" s="18"/>
      <c r="G64" s="18"/>
      <c r="H64" s="21"/>
      <c r="I64" s="22"/>
      <c r="J64" s="18">
        <v>0.63</v>
      </c>
      <c r="K64" s="21"/>
    </row>
    <row r="65" spans="1:11" ht="15.75" thickBot="1">
      <c r="A65" s="23"/>
      <c r="B65" s="24" t="s">
        <v>56</v>
      </c>
      <c r="C65" s="25"/>
      <c r="D65" s="26">
        <f t="shared" si="7"/>
        <v>1.55</v>
      </c>
      <c r="E65" s="27">
        <v>1.3</v>
      </c>
      <c r="F65" s="25"/>
      <c r="G65" s="25"/>
      <c r="H65" s="28">
        <v>0.25</v>
      </c>
      <c r="I65" s="29"/>
      <c r="J65" s="25">
        <v>1.3</v>
      </c>
      <c r="K65" s="28">
        <v>0.25</v>
      </c>
    </row>
    <row r="66" spans="1:11" s="42" customFormat="1" ht="15">
      <c r="A66" s="183" t="s">
        <v>81</v>
      </c>
      <c r="B66" s="184"/>
      <c r="C66" s="163">
        <f>C11+C16+C21+C24+C27+C29+C33+C36+C39+C41+C43+C45+C47+C49+C51+C54+C58+C61+C63</f>
        <v>1276.135</v>
      </c>
      <c r="D66" s="164">
        <f>D11+D16+D21+D24+D27+D29+D33+D36+D39+D41+D43+D45+D47+D49+D51+D54+D58+D61+D63</f>
        <v>350.07500000000005</v>
      </c>
      <c r="E66" s="165">
        <f aca="true" t="shared" si="21" ref="E66:K66">E11+E16+E21+E24+E27+E29+E33+E36+E39+E41+E43+E45+E47+E49+E51+E54+E58+E61+E63</f>
        <v>158.83499999999998</v>
      </c>
      <c r="F66" s="163">
        <f t="shared" si="21"/>
        <v>0</v>
      </c>
      <c r="G66" s="163">
        <f t="shared" si="21"/>
        <v>186.24</v>
      </c>
      <c r="H66" s="166">
        <f t="shared" si="21"/>
        <v>5</v>
      </c>
      <c r="I66" s="165">
        <f t="shared" si="21"/>
        <v>17.475</v>
      </c>
      <c r="J66" s="163">
        <f t="shared" si="21"/>
        <v>298.45000000000005</v>
      </c>
      <c r="K66" s="166">
        <f t="shared" si="21"/>
        <v>34.15</v>
      </c>
    </row>
    <row r="67" spans="1:11" ht="15">
      <c r="A67" s="43"/>
      <c r="B67" s="53" t="s">
        <v>51</v>
      </c>
      <c r="C67" s="44">
        <f>C12+C17+C22+C55</f>
        <v>1.8250000000000002</v>
      </c>
      <c r="D67" s="156">
        <f aca="true" t="shared" si="22" ref="D67:K67">D12+D17+D22+D55</f>
        <v>2.4250000000000003</v>
      </c>
      <c r="E67" s="90">
        <f t="shared" si="22"/>
        <v>2.4250000000000003</v>
      </c>
      <c r="F67" s="157">
        <f t="shared" si="22"/>
        <v>0</v>
      </c>
      <c r="G67" s="157">
        <f t="shared" si="22"/>
        <v>0</v>
      </c>
      <c r="H67" s="158">
        <f t="shared" si="22"/>
        <v>0</v>
      </c>
      <c r="I67" s="48">
        <f t="shared" si="22"/>
        <v>1.8250000000000002</v>
      </c>
      <c r="J67" s="44">
        <f t="shared" si="22"/>
        <v>0.1</v>
      </c>
      <c r="K67" s="159">
        <f t="shared" si="22"/>
        <v>0.5</v>
      </c>
    </row>
    <row r="68" spans="1:11" ht="15">
      <c r="A68" s="51"/>
      <c r="B68" s="53" t="s">
        <v>52</v>
      </c>
      <c r="C68" s="46"/>
      <c r="D68" s="52"/>
      <c r="E68" s="45"/>
      <c r="F68" s="46"/>
      <c r="G68" s="46"/>
      <c r="H68" s="47"/>
      <c r="I68" s="45"/>
      <c r="J68" s="46"/>
      <c r="K68" s="47"/>
    </row>
    <row r="69" spans="1:11" ht="15">
      <c r="A69" s="51"/>
      <c r="B69" s="53" t="s">
        <v>53</v>
      </c>
      <c r="C69" s="46">
        <f>C23</f>
        <v>0</v>
      </c>
      <c r="D69" s="52">
        <f aca="true" t="shared" si="23" ref="D69:K69">D23</f>
        <v>1</v>
      </c>
      <c r="E69" s="45">
        <f t="shared" si="23"/>
        <v>1</v>
      </c>
      <c r="F69" s="46">
        <f t="shared" si="23"/>
        <v>0</v>
      </c>
      <c r="G69" s="46">
        <f t="shared" si="23"/>
        <v>0</v>
      </c>
      <c r="H69" s="47">
        <f t="shared" si="23"/>
        <v>0</v>
      </c>
      <c r="I69" s="45">
        <f t="shared" si="23"/>
        <v>0</v>
      </c>
      <c r="J69" s="46">
        <f t="shared" si="23"/>
        <v>1</v>
      </c>
      <c r="K69" s="47">
        <f t="shared" si="23"/>
        <v>0</v>
      </c>
    </row>
    <row r="70" spans="1:11" ht="15">
      <c r="A70" s="51"/>
      <c r="B70" s="53" t="s">
        <v>54</v>
      </c>
      <c r="C70" s="46">
        <f>C13+C18+C25+C28+C30+C34+C37+C42+C44+C48+C50+C56+C59+C64+C40+C52</f>
        <v>523</v>
      </c>
      <c r="D70" s="52">
        <f aca="true" t="shared" si="24" ref="D70:K70">D13+D18+D25+D28+D30+D34+D37+D42+D44+D48+D50+D56+D59+D64+D40+D52</f>
        <v>207.99999999999994</v>
      </c>
      <c r="E70" s="45">
        <f t="shared" si="24"/>
        <v>83.81</v>
      </c>
      <c r="F70" s="46">
        <f t="shared" si="24"/>
        <v>0</v>
      </c>
      <c r="G70" s="46">
        <f t="shared" si="24"/>
        <v>124.19</v>
      </c>
      <c r="H70" s="47">
        <f t="shared" si="24"/>
        <v>0</v>
      </c>
      <c r="I70" s="45">
        <f t="shared" si="24"/>
        <v>0</v>
      </c>
      <c r="J70" s="46">
        <f t="shared" si="24"/>
        <v>207.99999999999994</v>
      </c>
      <c r="K70" s="47">
        <f t="shared" si="24"/>
        <v>0</v>
      </c>
    </row>
    <row r="71" spans="1:11" ht="15">
      <c r="A71" s="51"/>
      <c r="B71" s="53" t="s">
        <v>56</v>
      </c>
      <c r="C71" s="46">
        <f>C14+C19+C31+C38+C46+C53+C60+C62+C65</f>
        <v>751.3100000000001</v>
      </c>
      <c r="D71" s="52">
        <f aca="true" t="shared" si="25" ref="D71:K71">D14+D19+D31+D38+D46+D53+D60+D62+D65</f>
        <v>95.15000000000002</v>
      </c>
      <c r="E71" s="45">
        <f t="shared" si="25"/>
        <v>28.099999999999994</v>
      </c>
      <c r="F71" s="46">
        <f t="shared" si="25"/>
        <v>0</v>
      </c>
      <c r="G71" s="46">
        <f t="shared" si="25"/>
        <v>62.05</v>
      </c>
      <c r="H71" s="47">
        <f t="shared" si="25"/>
        <v>5</v>
      </c>
      <c r="I71" s="45">
        <f t="shared" si="25"/>
        <v>15.649999999999999</v>
      </c>
      <c r="J71" s="46">
        <f t="shared" si="25"/>
        <v>73.35000000000001</v>
      </c>
      <c r="K71" s="47">
        <f t="shared" si="25"/>
        <v>6.15</v>
      </c>
    </row>
    <row r="72" spans="1:11" ht="15.75" thickBot="1">
      <c r="A72" s="51"/>
      <c r="B72" s="53" t="s">
        <v>57</v>
      </c>
      <c r="C72" s="46">
        <f>C15+C20+C26+C32+C35+C57</f>
        <v>0</v>
      </c>
      <c r="D72" s="52">
        <f aca="true" t="shared" si="26" ref="D72:K72">D15+D20+D26+D32+D35+D57</f>
        <v>43.5</v>
      </c>
      <c r="E72" s="54">
        <f t="shared" si="26"/>
        <v>43.5</v>
      </c>
      <c r="F72" s="55">
        <f t="shared" si="26"/>
        <v>0</v>
      </c>
      <c r="G72" s="55">
        <f t="shared" si="26"/>
        <v>0</v>
      </c>
      <c r="H72" s="56">
        <f t="shared" si="26"/>
        <v>0</v>
      </c>
      <c r="I72" s="54">
        <f t="shared" si="26"/>
        <v>0</v>
      </c>
      <c r="J72" s="55">
        <f t="shared" si="26"/>
        <v>16</v>
      </c>
      <c r="K72" s="56">
        <f t="shared" si="26"/>
        <v>27.5</v>
      </c>
    </row>
    <row r="73" spans="1:11" ht="12.75">
      <c r="A73" s="180" t="s">
        <v>50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2"/>
    </row>
    <row r="74" spans="1:11" s="2" customFormat="1" ht="15">
      <c r="A74" s="10" t="s">
        <v>55</v>
      </c>
      <c r="B74" s="57" t="s">
        <v>12</v>
      </c>
      <c r="C74" s="12">
        <f>SUM(C75:C80)</f>
        <v>918.5</v>
      </c>
      <c r="D74" s="58">
        <f aca="true" t="shared" si="27" ref="D74:D210">SUM(E74:H74)</f>
        <v>202</v>
      </c>
      <c r="E74" s="14">
        <f aca="true" t="shared" si="28" ref="E74:K74">SUM(E75:E80)</f>
        <v>166</v>
      </c>
      <c r="F74" s="12">
        <f t="shared" si="28"/>
        <v>1</v>
      </c>
      <c r="G74" s="12">
        <f t="shared" si="28"/>
        <v>35</v>
      </c>
      <c r="H74" s="15">
        <f t="shared" si="28"/>
        <v>0</v>
      </c>
      <c r="I74" s="14">
        <f t="shared" si="28"/>
        <v>73.5</v>
      </c>
      <c r="J74" s="12">
        <f t="shared" si="28"/>
        <v>123.5</v>
      </c>
      <c r="K74" s="15">
        <f t="shared" si="28"/>
        <v>5</v>
      </c>
    </row>
    <row r="75" spans="1:11" ht="15">
      <c r="A75" s="17"/>
      <c r="B75" s="61" t="s">
        <v>51</v>
      </c>
      <c r="C75" s="18">
        <v>6.5</v>
      </c>
      <c r="D75" s="59">
        <f t="shared" si="27"/>
        <v>9.5</v>
      </c>
      <c r="E75" s="20">
        <v>9.5</v>
      </c>
      <c r="F75" s="18"/>
      <c r="G75" s="18"/>
      <c r="H75" s="21"/>
      <c r="I75" s="20">
        <v>1.5</v>
      </c>
      <c r="J75" s="18">
        <v>5</v>
      </c>
      <c r="K75" s="21">
        <v>3</v>
      </c>
    </row>
    <row r="76" spans="1:11" ht="15">
      <c r="A76" s="17"/>
      <c r="B76" s="61" t="s">
        <v>52</v>
      </c>
      <c r="C76" s="18">
        <v>53</v>
      </c>
      <c r="D76" s="19">
        <f t="shared" si="27"/>
        <v>58</v>
      </c>
      <c r="E76" s="20">
        <v>38</v>
      </c>
      <c r="F76" s="18"/>
      <c r="G76" s="18">
        <v>20</v>
      </c>
      <c r="H76" s="21"/>
      <c r="I76" s="20"/>
      <c r="J76" s="18">
        <v>56</v>
      </c>
      <c r="K76" s="21">
        <v>2</v>
      </c>
    </row>
    <row r="77" spans="1:11" ht="15">
      <c r="A77" s="17"/>
      <c r="B77" s="61" t="s">
        <v>53</v>
      </c>
      <c r="C77" s="18"/>
      <c r="D77" s="19">
        <f t="shared" si="27"/>
        <v>1</v>
      </c>
      <c r="E77" s="20"/>
      <c r="F77" s="18">
        <v>1</v>
      </c>
      <c r="G77" s="18"/>
      <c r="H77" s="21"/>
      <c r="I77" s="20"/>
      <c r="J77" s="18">
        <v>1</v>
      </c>
      <c r="K77" s="21"/>
    </row>
    <row r="78" spans="1:11" ht="15">
      <c r="A78" s="17"/>
      <c r="B78" s="61" t="s">
        <v>54</v>
      </c>
      <c r="C78" s="18">
        <v>4</v>
      </c>
      <c r="D78" s="19">
        <f t="shared" si="27"/>
        <v>50</v>
      </c>
      <c r="E78" s="20">
        <v>45</v>
      </c>
      <c r="F78" s="18"/>
      <c r="G78" s="18">
        <v>5</v>
      </c>
      <c r="H78" s="21"/>
      <c r="I78" s="112">
        <v>4</v>
      </c>
      <c r="J78" s="113">
        <v>46</v>
      </c>
      <c r="K78" s="21"/>
    </row>
    <row r="79" spans="1:11" ht="15">
      <c r="A79" s="17"/>
      <c r="B79" s="101" t="s">
        <v>56</v>
      </c>
      <c r="C79" s="18">
        <v>143</v>
      </c>
      <c r="D79" s="19">
        <f t="shared" si="27"/>
        <v>29.5</v>
      </c>
      <c r="E79" s="20">
        <v>19.5</v>
      </c>
      <c r="F79" s="18"/>
      <c r="G79" s="18">
        <v>10</v>
      </c>
      <c r="H79" s="21"/>
      <c r="I79" s="20">
        <v>14</v>
      </c>
      <c r="J79" s="18">
        <v>15.5</v>
      </c>
      <c r="K79" s="21"/>
    </row>
    <row r="80" spans="1:11" ht="15">
      <c r="A80" s="23"/>
      <c r="B80" s="24" t="s">
        <v>57</v>
      </c>
      <c r="C80" s="25">
        <v>712</v>
      </c>
      <c r="D80" s="26">
        <f t="shared" si="27"/>
        <v>54</v>
      </c>
      <c r="E80" s="27">
        <v>54</v>
      </c>
      <c r="F80" s="25"/>
      <c r="G80" s="25"/>
      <c r="H80" s="28"/>
      <c r="I80" s="27">
        <v>54</v>
      </c>
      <c r="J80" s="25"/>
      <c r="K80" s="28"/>
    </row>
    <row r="81" spans="1:11" s="2" customFormat="1" ht="15">
      <c r="A81" s="104" t="s">
        <v>58</v>
      </c>
      <c r="B81" s="124" t="s">
        <v>129</v>
      </c>
      <c r="C81" s="105">
        <f>SUM(C82)</f>
        <v>0</v>
      </c>
      <c r="D81" s="125">
        <f t="shared" si="27"/>
        <v>5</v>
      </c>
      <c r="E81" s="126">
        <f aca="true" t="shared" si="29" ref="E81:K81">SUM(E82)</f>
        <v>5</v>
      </c>
      <c r="F81" s="105">
        <f t="shared" si="29"/>
        <v>0</v>
      </c>
      <c r="G81" s="105">
        <f t="shared" si="29"/>
        <v>0</v>
      </c>
      <c r="H81" s="127">
        <f t="shared" si="29"/>
        <v>0</v>
      </c>
      <c r="I81" s="126">
        <f t="shared" si="29"/>
        <v>0</v>
      </c>
      <c r="J81" s="105">
        <f t="shared" si="29"/>
        <v>5</v>
      </c>
      <c r="K81" s="127">
        <f t="shared" si="29"/>
        <v>0</v>
      </c>
    </row>
    <row r="82" spans="1:11" ht="15">
      <c r="A82" s="23"/>
      <c r="B82" s="140" t="s">
        <v>54</v>
      </c>
      <c r="C82" s="25"/>
      <c r="D82" s="26">
        <f t="shared" si="27"/>
        <v>5</v>
      </c>
      <c r="E82" s="27">
        <v>5</v>
      </c>
      <c r="F82" s="25"/>
      <c r="G82" s="25"/>
      <c r="H82" s="28"/>
      <c r="I82" s="27"/>
      <c r="J82" s="25">
        <v>5</v>
      </c>
      <c r="K82" s="28"/>
    </row>
    <row r="83" spans="1:11" ht="15">
      <c r="A83" s="10" t="s">
        <v>59</v>
      </c>
      <c r="B83" s="57" t="s">
        <v>64</v>
      </c>
      <c r="C83" s="12">
        <f>SUM(C84:C85)</f>
        <v>0</v>
      </c>
      <c r="D83" s="30">
        <f t="shared" si="27"/>
        <v>0.45</v>
      </c>
      <c r="E83" s="14">
        <f aca="true" t="shared" si="30" ref="E83:K83">SUM(E84:E85)</f>
        <v>0.45</v>
      </c>
      <c r="F83" s="12">
        <f t="shared" si="30"/>
        <v>0</v>
      </c>
      <c r="G83" s="12">
        <f t="shared" si="30"/>
        <v>0</v>
      </c>
      <c r="H83" s="15">
        <f t="shared" si="30"/>
        <v>0</v>
      </c>
      <c r="I83" s="14">
        <f t="shared" si="30"/>
        <v>0</v>
      </c>
      <c r="J83" s="12">
        <f t="shared" si="30"/>
        <v>0.45</v>
      </c>
      <c r="K83" s="15">
        <f t="shared" si="30"/>
        <v>0</v>
      </c>
    </row>
    <row r="84" spans="1:11" ht="15">
      <c r="A84" s="136"/>
      <c r="B84" s="61" t="s">
        <v>53</v>
      </c>
      <c r="C84" s="71"/>
      <c r="D84" s="69">
        <f>SUM(E84:H84)</f>
        <v>0.2</v>
      </c>
      <c r="E84" s="70">
        <v>0.2</v>
      </c>
      <c r="F84" s="71"/>
      <c r="G84" s="71"/>
      <c r="H84" s="72"/>
      <c r="I84" s="70"/>
      <c r="J84" s="71">
        <v>0.2</v>
      </c>
      <c r="K84" s="72"/>
    </row>
    <row r="85" spans="1:11" ht="15">
      <c r="A85" s="23"/>
      <c r="B85" s="60" t="s">
        <v>56</v>
      </c>
      <c r="C85" s="25"/>
      <c r="D85" s="26">
        <f t="shared" si="27"/>
        <v>0.25</v>
      </c>
      <c r="E85" s="27">
        <v>0.25</v>
      </c>
      <c r="F85" s="25"/>
      <c r="G85" s="25"/>
      <c r="H85" s="28"/>
      <c r="I85" s="27"/>
      <c r="J85" s="25">
        <v>0.25</v>
      </c>
      <c r="K85" s="28"/>
    </row>
    <row r="86" spans="1:11" s="2" customFormat="1" ht="15">
      <c r="A86" s="10" t="s">
        <v>60</v>
      </c>
      <c r="B86" s="57" t="s">
        <v>13</v>
      </c>
      <c r="C86" s="12">
        <f>SUM(C87:C90)</f>
        <v>0</v>
      </c>
      <c r="D86" s="30">
        <f>SUM(E86:H86)</f>
        <v>16.45</v>
      </c>
      <c r="E86" s="14">
        <f aca="true" t="shared" si="31" ref="E86:K86">SUM(E87:E90)</f>
        <v>16.45</v>
      </c>
      <c r="F86" s="12">
        <f t="shared" si="31"/>
        <v>0</v>
      </c>
      <c r="G86" s="12">
        <f t="shared" si="31"/>
        <v>0</v>
      </c>
      <c r="H86" s="15">
        <f t="shared" si="31"/>
        <v>0</v>
      </c>
      <c r="I86" s="14">
        <f t="shared" si="31"/>
        <v>0</v>
      </c>
      <c r="J86" s="12">
        <f t="shared" si="31"/>
        <v>16.45</v>
      </c>
      <c r="K86" s="15">
        <f t="shared" si="31"/>
        <v>0</v>
      </c>
    </row>
    <row r="87" spans="1:11" ht="15">
      <c r="A87" s="17"/>
      <c r="B87" s="61" t="s">
        <v>52</v>
      </c>
      <c r="C87" s="18"/>
      <c r="D87" s="19">
        <f t="shared" si="27"/>
        <v>0.5</v>
      </c>
      <c r="E87" s="20">
        <v>0.5</v>
      </c>
      <c r="F87" s="18"/>
      <c r="G87" s="18"/>
      <c r="H87" s="21"/>
      <c r="I87" s="20"/>
      <c r="J87" s="18">
        <v>0.5</v>
      </c>
      <c r="K87" s="21"/>
    </row>
    <row r="88" spans="1:11" ht="15">
      <c r="A88" s="17"/>
      <c r="B88" s="61" t="s">
        <v>54</v>
      </c>
      <c r="C88" s="18"/>
      <c r="D88" s="19">
        <f t="shared" si="27"/>
        <v>12.65</v>
      </c>
      <c r="E88" s="20">
        <v>12.65</v>
      </c>
      <c r="F88" s="18"/>
      <c r="G88" s="18"/>
      <c r="H88" s="21"/>
      <c r="I88" s="20"/>
      <c r="J88" s="18">
        <v>12.65</v>
      </c>
      <c r="K88" s="21"/>
    </row>
    <row r="89" spans="1:11" ht="15">
      <c r="A89" s="17"/>
      <c r="B89" s="101" t="s">
        <v>56</v>
      </c>
      <c r="C89" s="18"/>
      <c r="D89" s="19">
        <f t="shared" si="27"/>
        <v>2.3</v>
      </c>
      <c r="E89" s="20">
        <v>2.3</v>
      </c>
      <c r="F89" s="18"/>
      <c r="G89" s="18"/>
      <c r="H89" s="21"/>
      <c r="I89" s="20"/>
      <c r="J89" s="18">
        <v>2.3</v>
      </c>
      <c r="K89" s="21"/>
    </row>
    <row r="90" spans="1:11" ht="15">
      <c r="A90" s="23"/>
      <c r="B90" s="24" t="s">
        <v>57</v>
      </c>
      <c r="C90" s="25"/>
      <c r="D90" s="26">
        <f t="shared" si="27"/>
        <v>1</v>
      </c>
      <c r="E90" s="27">
        <v>1</v>
      </c>
      <c r="F90" s="25"/>
      <c r="G90" s="25"/>
      <c r="H90" s="28"/>
      <c r="I90" s="27"/>
      <c r="J90" s="25">
        <v>1</v>
      </c>
      <c r="K90" s="28"/>
    </row>
    <row r="91" spans="1:11" s="2" customFormat="1" ht="15">
      <c r="A91" s="10" t="s">
        <v>87</v>
      </c>
      <c r="B91" s="57" t="s">
        <v>14</v>
      </c>
      <c r="C91" s="12">
        <f>SUM(C92:C96)</f>
        <v>0</v>
      </c>
      <c r="D91" s="30">
        <f>SUM(E91:H91)</f>
        <v>510</v>
      </c>
      <c r="E91" s="14">
        <f aca="true" t="shared" si="32" ref="E91:K91">SUM(E92:E96)</f>
        <v>480</v>
      </c>
      <c r="F91" s="12">
        <f t="shared" si="32"/>
        <v>30</v>
      </c>
      <c r="G91" s="12">
        <f t="shared" si="32"/>
        <v>0</v>
      </c>
      <c r="H91" s="15">
        <f t="shared" si="32"/>
        <v>0</v>
      </c>
      <c r="I91" s="14">
        <f>SUM(I92:I96)</f>
        <v>0</v>
      </c>
      <c r="J91" s="12">
        <f t="shared" si="32"/>
        <v>510</v>
      </c>
      <c r="K91" s="15">
        <f t="shared" si="32"/>
        <v>0</v>
      </c>
    </row>
    <row r="92" spans="1:11" ht="15">
      <c r="A92" s="17"/>
      <c r="B92" s="61" t="s">
        <v>51</v>
      </c>
      <c r="C92" s="18"/>
      <c r="D92" s="19">
        <f t="shared" si="27"/>
        <v>25</v>
      </c>
      <c r="E92" s="20">
        <v>25</v>
      </c>
      <c r="F92" s="18"/>
      <c r="G92" s="18"/>
      <c r="H92" s="21"/>
      <c r="I92" s="20"/>
      <c r="J92" s="18">
        <v>25</v>
      </c>
      <c r="K92" s="21"/>
    </row>
    <row r="93" spans="1:11" ht="15">
      <c r="A93" s="17"/>
      <c r="B93" s="61" t="s">
        <v>52</v>
      </c>
      <c r="C93" s="18"/>
      <c r="D93" s="19">
        <f t="shared" si="27"/>
        <v>30</v>
      </c>
      <c r="E93" s="20"/>
      <c r="F93" s="18">
        <v>30</v>
      </c>
      <c r="G93" s="18"/>
      <c r="H93" s="21"/>
      <c r="I93" s="20"/>
      <c r="J93" s="18">
        <v>30</v>
      </c>
      <c r="K93" s="21"/>
    </row>
    <row r="94" spans="1:11" ht="15">
      <c r="A94" s="17"/>
      <c r="B94" s="61" t="s">
        <v>54</v>
      </c>
      <c r="C94" s="18"/>
      <c r="D94" s="19">
        <f t="shared" si="27"/>
        <v>150</v>
      </c>
      <c r="E94" s="20">
        <v>150</v>
      </c>
      <c r="F94" s="18"/>
      <c r="G94" s="18"/>
      <c r="H94" s="21"/>
      <c r="I94" s="20"/>
      <c r="J94" s="18">
        <v>150</v>
      </c>
      <c r="K94" s="21"/>
    </row>
    <row r="95" spans="1:11" ht="15">
      <c r="A95" s="17"/>
      <c r="B95" s="101" t="s">
        <v>56</v>
      </c>
      <c r="C95" s="18"/>
      <c r="D95" s="19">
        <f t="shared" si="27"/>
        <v>145</v>
      </c>
      <c r="E95" s="20">
        <v>145</v>
      </c>
      <c r="F95" s="18"/>
      <c r="G95" s="18"/>
      <c r="H95" s="21"/>
      <c r="I95" s="20"/>
      <c r="J95" s="18">
        <v>145</v>
      </c>
      <c r="K95" s="21"/>
    </row>
    <row r="96" spans="1:11" ht="15">
      <c r="A96" s="23"/>
      <c r="B96" s="24" t="s">
        <v>57</v>
      </c>
      <c r="C96" s="25"/>
      <c r="D96" s="26">
        <f t="shared" si="27"/>
        <v>160</v>
      </c>
      <c r="E96" s="27">
        <v>160</v>
      </c>
      <c r="F96" s="25"/>
      <c r="G96" s="25"/>
      <c r="H96" s="28"/>
      <c r="I96" s="27"/>
      <c r="J96" s="25">
        <v>160</v>
      </c>
      <c r="K96" s="28"/>
    </row>
    <row r="97" spans="1:11" s="2" customFormat="1" ht="15">
      <c r="A97" s="10" t="s">
        <v>88</v>
      </c>
      <c r="B97" s="57" t="s">
        <v>15</v>
      </c>
      <c r="C97" s="12">
        <f>SUM(C98:C99)</f>
        <v>0</v>
      </c>
      <c r="D97" s="30">
        <f t="shared" si="27"/>
        <v>21</v>
      </c>
      <c r="E97" s="14">
        <f aca="true" t="shared" si="33" ref="E97:K97">SUM(E98:E99)</f>
        <v>6</v>
      </c>
      <c r="F97" s="12">
        <f t="shared" si="33"/>
        <v>0</v>
      </c>
      <c r="G97" s="12">
        <f t="shared" si="33"/>
        <v>0</v>
      </c>
      <c r="H97" s="15">
        <f t="shared" si="33"/>
        <v>15</v>
      </c>
      <c r="I97" s="14">
        <f t="shared" si="33"/>
        <v>0</v>
      </c>
      <c r="J97" s="12">
        <f t="shared" si="33"/>
        <v>21</v>
      </c>
      <c r="K97" s="15">
        <f t="shared" si="33"/>
        <v>0</v>
      </c>
    </row>
    <row r="98" spans="1:11" ht="15">
      <c r="A98" s="128"/>
      <c r="B98" s="61" t="s">
        <v>53</v>
      </c>
      <c r="C98" s="130"/>
      <c r="D98" s="19">
        <f t="shared" si="27"/>
        <v>20</v>
      </c>
      <c r="E98" s="132">
        <v>5</v>
      </c>
      <c r="F98" s="130"/>
      <c r="G98" s="130"/>
      <c r="H98" s="133">
        <v>15</v>
      </c>
      <c r="I98" s="132"/>
      <c r="J98" s="130">
        <v>20</v>
      </c>
      <c r="K98" s="133"/>
    </row>
    <row r="99" spans="1:11" ht="15">
      <c r="A99" s="23"/>
      <c r="B99" s="60" t="s">
        <v>56</v>
      </c>
      <c r="C99" s="25"/>
      <c r="D99" s="26">
        <f t="shared" si="27"/>
        <v>1</v>
      </c>
      <c r="E99" s="27">
        <v>1</v>
      </c>
      <c r="F99" s="25"/>
      <c r="G99" s="25"/>
      <c r="H99" s="28"/>
      <c r="I99" s="27"/>
      <c r="J99" s="25">
        <v>1</v>
      </c>
      <c r="K99" s="28"/>
    </row>
    <row r="100" spans="1:11" s="2" customFormat="1" ht="15">
      <c r="A100" s="10" t="s">
        <v>89</v>
      </c>
      <c r="B100" s="57" t="s">
        <v>65</v>
      </c>
      <c r="C100" s="12">
        <f>SUM(C101:C102)</f>
        <v>0</v>
      </c>
      <c r="D100" s="30">
        <f t="shared" si="27"/>
        <v>7.5</v>
      </c>
      <c r="E100" s="14">
        <f aca="true" t="shared" si="34" ref="E100:K100">SUM(E101:E102)</f>
        <v>7.5</v>
      </c>
      <c r="F100" s="12">
        <f t="shared" si="34"/>
        <v>0</v>
      </c>
      <c r="G100" s="12">
        <f t="shared" si="34"/>
        <v>0</v>
      </c>
      <c r="H100" s="15">
        <f t="shared" si="34"/>
        <v>0</v>
      </c>
      <c r="I100" s="14">
        <f t="shared" si="34"/>
        <v>0</v>
      </c>
      <c r="J100" s="12">
        <f t="shared" si="34"/>
        <v>7.5</v>
      </c>
      <c r="K100" s="15">
        <f t="shared" si="34"/>
        <v>0</v>
      </c>
    </row>
    <row r="101" spans="1:11" ht="15">
      <c r="A101" s="136"/>
      <c r="B101" s="61" t="s">
        <v>53</v>
      </c>
      <c r="C101" s="71"/>
      <c r="D101" s="69">
        <f t="shared" si="27"/>
        <v>2.2</v>
      </c>
      <c r="E101" s="70">
        <v>2.2</v>
      </c>
      <c r="F101" s="71"/>
      <c r="G101" s="71"/>
      <c r="H101" s="72"/>
      <c r="I101" s="70"/>
      <c r="J101" s="71">
        <v>2.2</v>
      </c>
      <c r="K101" s="72"/>
    </row>
    <row r="102" spans="1:11" ht="15">
      <c r="A102" s="23"/>
      <c r="B102" s="60" t="s">
        <v>56</v>
      </c>
      <c r="C102" s="25"/>
      <c r="D102" s="26">
        <f t="shared" si="27"/>
        <v>5.3</v>
      </c>
      <c r="E102" s="27">
        <v>5.3</v>
      </c>
      <c r="F102" s="25"/>
      <c r="G102" s="25"/>
      <c r="H102" s="28"/>
      <c r="I102" s="27"/>
      <c r="J102" s="25">
        <v>5.3</v>
      </c>
      <c r="K102" s="28"/>
    </row>
    <row r="103" spans="1:11" s="2" customFormat="1" ht="15">
      <c r="A103" s="10" t="s">
        <v>90</v>
      </c>
      <c r="B103" s="57" t="s">
        <v>16</v>
      </c>
      <c r="C103" s="12">
        <f>SUM(C104:C107)</f>
        <v>0</v>
      </c>
      <c r="D103" s="30">
        <f t="shared" si="27"/>
        <v>3051</v>
      </c>
      <c r="E103" s="14">
        <f aca="true" t="shared" si="35" ref="E103:K103">SUM(E104:E107)</f>
        <v>2951</v>
      </c>
      <c r="F103" s="12">
        <f t="shared" si="35"/>
        <v>100</v>
      </c>
      <c r="G103" s="12">
        <f t="shared" si="35"/>
        <v>0</v>
      </c>
      <c r="H103" s="15">
        <f t="shared" si="35"/>
        <v>0</v>
      </c>
      <c r="I103" s="14">
        <f t="shared" si="35"/>
        <v>0</v>
      </c>
      <c r="J103" s="12">
        <f t="shared" si="35"/>
        <v>3001</v>
      </c>
      <c r="K103" s="15">
        <f t="shared" si="35"/>
        <v>50</v>
      </c>
    </row>
    <row r="104" spans="1:11" ht="15">
      <c r="A104" s="17"/>
      <c r="B104" s="61" t="s">
        <v>51</v>
      </c>
      <c r="C104" s="18"/>
      <c r="D104" s="19">
        <f t="shared" si="27"/>
        <v>250</v>
      </c>
      <c r="E104" s="20">
        <v>200</v>
      </c>
      <c r="F104" s="18">
        <v>50</v>
      </c>
      <c r="G104" s="18"/>
      <c r="H104" s="21"/>
      <c r="I104" s="20"/>
      <c r="J104" s="18">
        <v>200</v>
      </c>
      <c r="K104" s="21">
        <v>50</v>
      </c>
    </row>
    <row r="105" spans="1:11" ht="15">
      <c r="A105" s="17"/>
      <c r="B105" s="61" t="s">
        <v>54</v>
      </c>
      <c r="C105" s="18"/>
      <c r="D105" s="19">
        <f t="shared" si="27"/>
        <v>245</v>
      </c>
      <c r="E105" s="20">
        <v>245</v>
      </c>
      <c r="F105" s="18"/>
      <c r="G105" s="18"/>
      <c r="H105" s="21"/>
      <c r="I105" s="20"/>
      <c r="J105" s="18">
        <v>245</v>
      </c>
      <c r="K105" s="21"/>
    </row>
    <row r="106" spans="1:11" ht="15">
      <c r="A106" s="17"/>
      <c r="B106" s="101" t="s">
        <v>56</v>
      </c>
      <c r="C106" s="18"/>
      <c r="D106" s="19">
        <f t="shared" si="27"/>
        <v>351</v>
      </c>
      <c r="E106" s="20">
        <v>301</v>
      </c>
      <c r="F106" s="18">
        <v>50</v>
      </c>
      <c r="G106" s="18"/>
      <c r="H106" s="21"/>
      <c r="I106" s="20"/>
      <c r="J106" s="18">
        <v>351</v>
      </c>
      <c r="K106" s="21"/>
    </row>
    <row r="107" spans="1:11" ht="15">
      <c r="A107" s="23"/>
      <c r="B107" s="60" t="s">
        <v>57</v>
      </c>
      <c r="C107" s="25"/>
      <c r="D107" s="26">
        <f t="shared" si="27"/>
        <v>2205</v>
      </c>
      <c r="E107" s="27">
        <v>2205</v>
      </c>
      <c r="F107" s="25"/>
      <c r="G107" s="25"/>
      <c r="H107" s="28"/>
      <c r="I107" s="27"/>
      <c r="J107" s="25">
        <v>2205</v>
      </c>
      <c r="K107" s="28"/>
    </row>
    <row r="108" spans="1:11" s="2" customFormat="1" ht="15">
      <c r="A108" s="10" t="s">
        <v>91</v>
      </c>
      <c r="B108" s="57" t="s">
        <v>17</v>
      </c>
      <c r="C108" s="12">
        <f>SUM(C109)</f>
        <v>0</v>
      </c>
      <c r="D108" s="30">
        <f t="shared" si="27"/>
        <v>500</v>
      </c>
      <c r="E108" s="14">
        <f aca="true" t="shared" si="36" ref="E108:K108">SUM(E109)</f>
        <v>500</v>
      </c>
      <c r="F108" s="12">
        <f t="shared" si="36"/>
        <v>0</v>
      </c>
      <c r="G108" s="12">
        <f t="shared" si="36"/>
        <v>0</v>
      </c>
      <c r="H108" s="15">
        <f t="shared" si="36"/>
        <v>0</v>
      </c>
      <c r="I108" s="14">
        <f t="shared" si="36"/>
        <v>0</v>
      </c>
      <c r="J108" s="12">
        <f t="shared" si="36"/>
        <v>500</v>
      </c>
      <c r="K108" s="15">
        <f t="shared" si="36"/>
        <v>0</v>
      </c>
    </row>
    <row r="109" spans="1:11" ht="15">
      <c r="A109" s="23"/>
      <c r="B109" s="24" t="s">
        <v>52</v>
      </c>
      <c r="C109" s="25"/>
      <c r="D109" s="26">
        <f t="shared" si="27"/>
        <v>500</v>
      </c>
      <c r="E109" s="27">
        <v>500</v>
      </c>
      <c r="F109" s="25"/>
      <c r="G109" s="25"/>
      <c r="H109" s="28"/>
      <c r="I109" s="27"/>
      <c r="J109" s="25">
        <v>500</v>
      </c>
      <c r="K109" s="28"/>
    </row>
    <row r="110" spans="1:11" s="2" customFormat="1" ht="15">
      <c r="A110" s="10" t="s">
        <v>92</v>
      </c>
      <c r="B110" s="57" t="s">
        <v>18</v>
      </c>
      <c r="C110" s="12">
        <f>SUM(C111:C116)</f>
        <v>300</v>
      </c>
      <c r="D110" s="30">
        <f t="shared" si="27"/>
        <v>6752</v>
      </c>
      <c r="E110" s="14">
        <f aca="true" t="shared" si="37" ref="E110:K110">SUM(E111:E116)</f>
        <v>6452</v>
      </c>
      <c r="F110" s="12">
        <f t="shared" si="37"/>
        <v>300</v>
      </c>
      <c r="G110" s="12">
        <f t="shared" si="37"/>
        <v>0</v>
      </c>
      <c r="H110" s="15">
        <f t="shared" si="37"/>
        <v>0</v>
      </c>
      <c r="I110" s="14">
        <f t="shared" si="37"/>
        <v>0</v>
      </c>
      <c r="J110" s="12">
        <f t="shared" si="37"/>
        <v>6752</v>
      </c>
      <c r="K110" s="15">
        <f t="shared" si="37"/>
        <v>0</v>
      </c>
    </row>
    <row r="111" spans="1:11" ht="15">
      <c r="A111" s="17"/>
      <c r="B111" s="61" t="s">
        <v>51</v>
      </c>
      <c r="C111" s="18"/>
      <c r="D111" s="19">
        <f t="shared" si="27"/>
        <v>50</v>
      </c>
      <c r="E111" s="20">
        <v>50</v>
      </c>
      <c r="F111" s="18"/>
      <c r="G111" s="18"/>
      <c r="H111" s="21"/>
      <c r="I111" s="20"/>
      <c r="J111" s="18">
        <v>50</v>
      </c>
      <c r="K111" s="21"/>
    </row>
    <row r="112" spans="1:11" ht="15">
      <c r="A112" s="17"/>
      <c r="B112" s="61" t="s">
        <v>52</v>
      </c>
      <c r="C112" s="18">
        <v>300</v>
      </c>
      <c r="D112" s="19">
        <f t="shared" si="27"/>
        <v>400</v>
      </c>
      <c r="E112" s="20">
        <v>400</v>
      </c>
      <c r="F112" s="18"/>
      <c r="G112" s="18"/>
      <c r="H112" s="21"/>
      <c r="I112" s="20"/>
      <c r="J112" s="18">
        <v>400</v>
      </c>
      <c r="K112" s="21"/>
    </row>
    <row r="113" spans="1:11" ht="15">
      <c r="A113" s="17"/>
      <c r="B113" s="61" t="s">
        <v>53</v>
      </c>
      <c r="C113" s="18"/>
      <c r="D113" s="19">
        <f t="shared" si="27"/>
        <v>300</v>
      </c>
      <c r="E113" s="20"/>
      <c r="F113" s="18">
        <v>300</v>
      </c>
      <c r="G113" s="18"/>
      <c r="H113" s="21"/>
      <c r="I113" s="20"/>
      <c r="J113" s="18">
        <v>300</v>
      </c>
      <c r="K113" s="21"/>
    </row>
    <row r="114" spans="1:11" ht="15">
      <c r="A114" s="17"/>
      <c r="B114" s="61" t="s">
        <v>54</v>
      </c>
      <c r="C114" s="18"/>
      <c r="D114" s="19">
        <f t="shared" si="27"/>
        <v>3884</v>
      </c>
      <c r="E114" s="20">
        <v>3884</v>
      </c>
      <c r="F114" s="18"/>
      <c r="G114" s="18"/>
      <c r="H114" s="21"/>
      <c r="I114" s="20"/>
      <c r="J114" s="18">
        <v>3884</v>
      </c>
      <c r="K114" s="21"/>
    </row>
    <row r="115" spans="1:11" ht="15">
      <c r="A115" s="17"/>
      <c r="B115" s="101" t="s">
        <v>56</v>
      </c>
      <c r="C115" s="18"/>
      <c r="D115" s="19">
        <f t="shared" si="27"/>
        <v>608</v>
      </c>
      <c r="E115" s="20">
        <v>608</v>
      </c>
      <c r="F115" s="18"/>
      <c r="G115" s="18"/>
      <c r="H115" s="21"/>
      <c r="I115" s="20"/>
      <c r="J115" s="18">
        <v>608</v>
      </c>
      <c r="K115" s="21"/>
    </row>
    <row r="116" spans="1:11" ht="15">
      <c r="A116" s="23"/>
      <c r="B116" s="60" t="s">
        <v>57</v>
      </c>
      <c r="C116" s="25"/>
      <c r="D116" s="26">
        <f t="shared" si="27"/>
        <v>1510</v>
      </c>
      <c r="E116" s="27">
        <v>1510</v>
      </c>
      <c r="F116" s="25"/>
      <c r="G116" s="25"/>
      <c r="H116" s="28"/>
      <c r="I116" s="27"/>
      <c r="J116" s="25">
        <v>1510</v>
      </c>
      <c r="K116" s="28"/>
    </row>
    <row r="117" spans="1:11" s="2" customFormat="1" ht="15">
      <c r="A117" s="10" t="s">
        <v>93</v>
      </c>
      <c r="B117" s="57" t="s">
        <v>19</v>
      </c>
      <c r="C117" s="12">
        <f>SUM(C118:C120)</f>
        <v>0</v>
      </c>
      <c r="D117" s="30">
        <f t="shared" si="27"/>
        <v>690</v>
      </c>
      <c r="E117" s="14">
        <f aca="true" t="shared" si="38" ref="E117:K117">SUM(E118:E120)</f>
        <v>690</v>
      </c>
      <c r="F117" s="12">
        <f t="shared" si="38"/>
        <v>0</v>
      </c>
      <c r="G117" s="12">
        <f t="shared" si="38"/>
        <v>0</v>
      </c>
      <c r="H117" s="15">
        <f t="shared" si="38"/>
        <v>0</v>
      </c>
      <c r="I117" s="14">
        <f t="shared" si="38"/>
        <v>0</v>
      </c>
      <c r="J117" s="12">
        <f t="shared" si="38"/>
        <v>690</v>
      </c>
      <c r="K117" s="15">
        <f t="shared" si="38"/>
        <v>0</v>
      </c>
    </row>
    <row r="118" spans="1:11" ht="15">
      <c r="A118" s="136"/>
      <c r="B118" s="129" t="s">
        <v>53</v>
      </c>
      <c r="C118" s="71"/>
      <c r="D118" s="69">
        <f t="shared" si="27"/>
        <v>400</v>
      </c>
      <c r="E118" s="70">
        <v>400</v>
      </c>
      <c r="F118" s="71"/>
      <c r="G118" s="71"/>
      <c r="H118" s="72"/>
      <c r="I118" s="70"/>
      <c r="J118" s="71">
        <v>400</v>
      </c>
      <c r="K118" s="72"/>
    </row>
    <row r="119" spans="1:11" ht="15">
      <c r="A119" s="155"/>
      <c r="B119" s="101" t="s">
        <v>54</v>
      </c>
      <c r="C119" s="18"/>
      <c r="D119" s="21">
        <f t="shared" si="27"/>
        <v>50</v>
      </c>
      <c r="E119" s="20">
        <v>50</v>
      </c>
      <c r="F119" s="18"/>
      <c r="G119" s="18"/>
      <c r="H119" s="21"/>
      <c r="I119" s="20"/>
      <c r="J119" s="18">
        <v>50</v>
      </c>
      <c r="K119" s="21"/>
    </row>
    <row r="120" spans="1:11" ht="15">
      <c r="A120" s="23"/>
      <c r="B120" s="60" t="s">
        <v>57</v>
      </c>
      <c r="C120" s="25"/>
      <c r="D120" s="26">
        <f t="shared" si="27"/>
        <v>240</v>
      </c>
      <c r="E120" s="27">
        <v>240</v>
      </c>
      <c r="F120" s="25"/>
      <c r="G120" s="25"/>
      <c r="H120" s="28"/>
      <c r="I120" s="27"/>
      <c r="J120" s="25">
        <v>240</v>
      </c>
      <c r="K120" s="28"/>
    </row>
    <row r="121" spans="1:11" s="2" customFormat="1" ht="15">
      <c r="A121" s="10" t="s">
        <v>94</v>
      </c>
      <c r="B121" s="57" t="s">
        <v>20</v>
      </c>
      <c r="C121" s="12">
        <f>SUM(C122:C124)</f>
        <v>0</v>
      </c>
      <c r="D121" s="30">
        <f t="shared" si="27"/>
        <v>1400</v>
      </c>
      <c r="E121" s="14">
        <f aca="true" t="shared" si="39" ref="E121:K121">SUM(E122:E124)</f>
        <v>1400</v>
      </c>
      <c r="F121" s="12">
        <f t="shared" si="39"/>
        <v>0</v>
      </c>
      <c r="G121" s="12">
        <f t="shared" si="39"/>
        <v>0</v>
      </c>
      <c r="H121" s="15">
        <f t="shared" si="39"/>
        <v>0</v>
      </c>
      <c r="I121" s="14">
        <f t="shared" si="39"/>
        <v>0</v>
      </c>
      <c r="J121" s="12">
        <f t="shared" si="39"/>
        <v>1400</v>
      </c>
      <c r="K121" s="15">
        <f t="shared" si="39"/>
        <v>0</v>
      </c>
    </row>
    <row r="122" spans="1:11" ht="15">
      <c r="A122" s="137"/>
      <c r="B122" s="61" t="s">
        <v>53</v>
      </c>
      <c r="C122" s="107"/>
      <c r="D122" s="59">
        <f t="shared" si="27"/>
        <v>500</v>
      </c>
      <c r="E122" s="108">
        <v>500</v>
      </c>
      <c r="F122" s="107"/>
      <c r="G122" s="107"/>
      <c r="H122" s="109"/>
      <c r="I122" s="108"/>
      <c r="J122" s="107">
        <v>500</v>
      </c>
      <c r="K122" s="109"/>
    </row>
    <row r="123" spans="1:11" ht="15">
      <c r="A123" s="17"/>
      <c r="B123" s="101" t="s">
        <v>56</v>
      </c>
      <c r="C123" s="18"/>
      <c r="D123" s="19">
        <f t="shared" si="27"/>
        <v>300</v>
      </c>
      <c r="E123" s="20">
        <v>300</v>
      </c>
      <c r="F123" s="18"/>
      <c r="G123" s="18"/>
      <c r="H123" s="21"/>
      <c r="I123" s="20"/>
      <c r="J123" s="18">
        <v>300</v>
      </c>
      <c r="K123" s="21"/>
    </row>
    <row r="124" spans="1:11" ht="15">
      <c r="A124" s="23"/>
      <c r="B124" s="60" t="s">
        <v>57</v>
      </c>
      <c r="C124" s="25"/>
      <c r="D124" s="26">
        <f t="shared" si="27"/>
        <v>600</v>
      </c>
      <c r="E124" s="27">
        <v>600</v>
      </c>
      <c r="F124" s="25"/>
      <c r="G124" s="25"/>
      <c r="H124" s="28"/>
      <c r="I124" s="27"/>
      <c r="J124" s="25">
        <v>600</v>
      </c>
      <c r="K124" s="28"/>
    </row>
    <row r="125" spans="1:11" s="2" customFormat="1" ht="15">
      <c r="A125" s="10" t="s">
        <v>95</v>
      </c>
      <c r="B125" s="57" t="s">
        <v>21</v>
      </c>
      <c r="C125" s="12">
        <f>SUM(C126:C131)</f>
        <v>1000</v>
      </c>
      <c r="D125" s="30">
        <f t="shared" si="27"/>
        <v>18410</v>
      </c>
      <c r="E125" s="14">
        <f aca="true" t="shared" si="40" ref="E125:K125">SUM(E126:E131)</f>
        <v>7500</v>
      </c>
      <c r="F125" s="12">
        <f t="shared" si="40"/>
        <v>9610</v>
      </c>
      <c r="G125" s="12">
        <f t="shared" si="40"/>
        <v>0</v>
      </c>
      <c r="H125" s="15">
        <f t="shared" si="40"/>
        <v>1300</v>
      </c>
      <c r="I125" s="14">
        <f t="shared" si="40"/>
        <v>0</v>
      </c>
      <c r="J125" s="12">
        <f t="shared" si="40"/>
        <v>17060</v>
      </c>
      <c r="K125" s="15">
        <f t="shared" si="40"/>
        <v>1350</v>
      </c>
    </row>
    <row r="126" spans="1:11" ht="15">
      <c r="A126" s="17"/>
      <c r="B126" s="61" t="s">
        <v>51</v>
      </c>
      <c r="C126" s="18"/>
      <c r="D126" s="19">
        <f t="shared" si="27"/>
        <v>500</v>
      </c>
      <c r="E126" s="20">
        <v>500</v>
      </c>
      <c r="F126" s="18"/>
      <c r="G126" s="18"/>
      <c r="H126" s="21"/>
      <c r="I126" s="20"/>
      <c r="J126" s="18">
        <v>500</v>
      </c>
      <c r="K126" s="21"/>
    </row>
    <row r="127" spans="1:11" ht="15">
      <c r="A127" s="17"/>
      <c r="B127" s="61" t="s">
        <v>52</v>
      </c>
      <c r="C127" s="18">
        <v>1000</v>
      </c>
      <c r="D127" s="19">
        <f t="shared" si="27"/>
        <v>5350</v>
      </c>
      <c r="E127" s="20">
        <v>1250</v>
      </c>
      <c r="F127" s="18">
        <v>4100</v>
      </c>
      <c r="G127" s="18"/>
      <c r="H127" s="21"/>
      <c r="I127" s="20"/>
      <c r="J127" s="18">
        <v>5350</v>
      </c>
      <c r="K127" s="21"/>
    </row>
    <row r="128" spans="1:11" ht="15">
      <c r="A128" s="17"/>
      <c r="B128" s="61" t="s">
        <v>53</v>
      </c>
      <c r="C128" s="18"/>
      <c r="D128" s="19">
        <f t="shared" si="27"/>
        <v>3710</v>
      </c>
      <c r="E128" s="20"/>
      <c r="F128" s="18">
        <v>2410</v>
      </c>
      <c r="G128" s="18"/>
      <c r="H128" s="21">
        <v>1300</v>
      </c>
      <c r="I128" s="20"/>
      <c r="J128" s="18">
        <v>2360</v>
      </c>
      <c r="K128" s="21">
        <v>1350</v>
      </c>
    </row>
    <row r="129" spans="1:11" ht="15">
      <c r="A129" s="17"/>
      <c r="B129" s="61" t="s">
        <v>54</v>
      </c>
      <c r="C129" s="18"/>
      <c r="D129" s="19">
        <f t="shared" si="27"/>
        <v>520</v>
      </c>
      <c r="E129" s="20">
        <v>420</v>
      </c>
      <c r="F129" s="18">
        <v>100</v>
      </c>
      <c r="G129" s="18"/>
      <c r="H129" s="21"/>
      <c r="I129" s="20"/>
      <c r="J129" s="18">
        <v>520</v>
      </c>
      <c r="K129" s="21"/>
    </row>
    <row r="130" spans="1:11" ht="15">
      <c r="A130" s="17"/>
      <c r="B130" s="101" t="s">
        <v>56</v>
      </c>
      <c r="C130" s="18"/>
      <c r="D130" s="19">
        <f t="shared" si="27"/>
        <v>50</v>
      </c>
      <c r="E130" s="20">
        <v>50</v>
      </c>
      <c r="F130" s="18"/>
      <c r="G130" s="18"/>
      <c r="H130" s="21"/>
      <c r="I130" s="20"/>
      <c r="J130" s="18">
        <v>50</v>
      </c>
      <c r="K130" s="21"/>
    </row>
    <row r="131" spans="1:11" ht="15">
      <c r="A131" s="23"/>
      <c r="B131" s="60" t="s">
        <v>57</v>
      </c>
      <c r="C131" s="25"/>
      <c r="D131" s="26">
        <f t="shared" si="27"/>
        <v>8280</v>
      </c>
      <c r="E131" s="27">
        <v>5280</v>
      </c>
      <c r="F131" s="25">
        <v>3000</v>
      </c>
      <c r="G131" s="25"/>
      <c r="H131" s="28"/>
      <c r="I131" s="27"/>
      <c r="J131" s="25">
        <v>8280</v>
      </c>
      <c r="K131" s="28"/>
    </row>
    <row r="132" spans="1:11" s="2" customFormat="1" ht="15">
      <c r="A132" s="10" t="s">
        <v>96</v>
      </c>
      <c r="B132" s="57" t="s">
        <v>22</v>
      </c>
      <c r="C132" s="12">
        <f>SUM(C133:C138)</f>
        <v>500</v>
      </c>
      <c r="D132" s="30">
        <f t="shared" si="27"/>
        <v>1747</v>
      </c>
      <c r="E132" s="14">
        <f aca="true" t="shared" si="41" ref="E132:K132">SUM(E133:E138)</f>
        <v>1747</v>
      </c>
      <c r="F132" s="12">
        <f t="shared" si="41"/>
        <v>0</v>
      </c>
      <c r="G132" s="12">
        <f t="shared" si="41"/>
        <v>0</v>
      </c>
      <c r="H132" s="15">
        <f t="shared" si="41"/>
        <v>0</v>
      </c>
      <c r="I132" s="14">
        <f t="shared" si="41"/>
        <v>0</v>
      </c>
      <c r="J132" s="12">
        <f t="shared" si="41"/>
        <v>1680</v>
      </c>
      <c r="K132" s="15">
        <f t="shared" si="41"/>
        <v>67</v>
      </c>
    </row>
    <row r="133" spans="1:11" ht="15">
      <c r="A133" s="17"/>
      <c r="B133" s="61" t="s">
        <v>51</v>
      </c>
      <c r="C133" s="18"/>
      <c r="D133" s="19">
        <f t="shared" si="27"/>
        <v>50</v>
      </c>
      <c r="E133" s="20">
        <v>50</v>
      </c>
      <c r="F133" s="18"/>
      <c r="G133" s="18"/>
      <c r="H133" s="21"/>
      <c r="I133" s="20"/>
      <c r="J133" s="18">
        <v>50</v>
      </c>
      <c r="K133" s="21"/>
    </row>
    <row r="134" spans="1:11" ht="15">
      <c r="A134" s="17"/>
      <c r="B134" s="61" t="s">
        <v>52</v>
      </c>
      <c r="C134" s="18">
        <v>500</v>
      </c>
      <c r="D134" s="19">
        <f t="shared" si="27"/>
        <v>820</v>
      </c>
      <c r="E134" s="20">
        <v>820</v>
      </c>
      <c r="F134" s="18"/>
      <c r="G134" s="18"/>
      <c r="H134" s="21"/>
      <c r="I134" s="20"/>
      <c r="J134" s="18">
        <v>820</v>
      </c>
      <c r="K134" s="21"/>
    </row>
    <row r="135" spans="1:11" ht="15">
      <c r="A135" s="17"/>
      <c r="B135" s="61" t="s">
        <v>53</v>
      </c>
      <c r="C135" s="18"/>
      <c r="D135" s="19">
        <f t="shared" si="27"/>
        <v>200</v>
      </c>
      <c r="E135" s="20">
        <v>200</v>
      </c>
      <c r="F135" s="18"/>
      <c r="G135" s="18"/>
      <c r="H135" s="21"/>
      <c r="I135" s="20"/>
      <c r="J135" s="18">
        <v>200</v>
      </c>
      <c r="K135" s="21"/>
    </row>
    <row r="136" spans="1:11" ht="15">
      <c r="A136" s="17"/>
      <c r="B136" s="61" t="s">
        <v>54</v>
      </c>
      <c r="C136" s="18"/>
      <c r="D136" s="19">
        <f t="shared" si="27"/>
        <v>370</v>
      </c>
      <c r="E136" s="20">
        <v>370</v>
      </c>
      <c r="F136" s="18"/>
      <c r="G136" s="18"/>
      <c r="H136" s="21"/>
      <c r="I136" s="20"/>
      <c r="J136" s="18">
        <v>370</v>
      </c>
      <c r="K136" s="21"/>
    </row>
    <row r="137" spans="1:11" ht="15">
      <c r="A137" s="17"/>
      <c r="B137" s="101" t="s">
        <v>56</v>
      </c>
      <c r="C137" s="18"/>
      <c r="D137" s="19">
        <f t="shared" si="27"/>
        <v>237</v>
      </c>
      <c r="E137" s="20">
        <v>237</v>
      </c>
      <c r="F137" s="18"/>
      <c r="G137" s="18"/>
      <c r="H137" s="21"/>
      <c r="I137" s="20"/>
      <c r="J137" s="18">
        <v>170</v>
      </c>
      <c r="K137" s="21">
        <v>67</v>
      </c>
    </row>
    <row r="138" spans="1:11" ht="15">
      <c r="A138" s="23"/>
      <c r="B138" s="60" t="s">
        <v>57</v>
      </c>
      <c r="C138" s="25"/>
      <c r="D138" s="26">
        <f t="shared" si="27"/>
        <v>70</v>
      </c>
      <c r="E138" s="27">
        <v>70</v>
      </c>
      <c r="F138" s="25"/>
      <c r="G138" s="25"/>
      <c r="H138" s="28"/>
      <c r="I138" s="27"/>
      <c r="J138" s="25">
        <v>70</v>
      </c>
      <c r="K138" s="28"/>
    </row>
    <row r="139" spans="1:11" s="2" customFormat="1" ht="15">
      <c r="A139" s="10" t="s">
        <v>97</v>
      </c>
      <c r="B139" s="57" t="s">
        <v>130</v>
      </c>
      <c r="C139" s="12"/>
      <c r="D139" s="30">
        <f t="shared" si="27"/>
        <v>0.5</v>
      </c>
      <c r="E139" s="14">
        <f>SUM(E140)</f>
        <v>0.5</v>
      </c>
      <c r="F139" s="12">
        <f aca="true" t="shared" si="42" ref="F139:K139">SUM(F140)</f>
        <v>0</v>
      </c>
      <c r="G139" s="12">
        <f t="shared" si="42"/>
        <v>0</v>
      </c>
      <c r="H139" s="15">
        <f t="shared" si="42"/>
        <v>0</v>
      </c>
      <c r="I139" s="14">
        <f t="shared" si="42"/>
        <v>0</v>
      </c>
      <c r="J139" s="12">
        <f t="shared" si="42"/>
        <v>0.5</v>
      </c>
      <c r="K139" s="15">
        <f t="shared" si="42"/>
        <v>0</v>
      </c>
    </row>
    <row r="140" spans="1:11" ht="15">
      <c r="A140" s="23"/>
      <c r="B140" s="140" t="s">
        <v>54</v>
      </c>
      <c r="C140" s="25"/>
      <c r="D140" s="26">
        <f t="shared" si="27"/>
        <v>0.5</v>
      </c>
      <c r="E140" s="27">
        <v>0.5</v>
      </c>
      <c r="F140" s="25"/>
      <c r="G140" s="25"/>
      <c r="H140" s="28"/>
      <c r="I140" s="27"/>
      <c r="J140" s="25">
        <v>0.5</v>
      </c>
      <c r="K140" s="28"/>
    </row>
    <row r="141" spans="1:11" s="2" customFormat="1" ht="15">
      <c r="A141" s="10" t="s">
        <v>98</v>
      </c>
      <c r="B141" s="57" t="s">
        <v>83</v>
      </c>
      <c r="C141" s="12">
        <f>SUM(C142)</f>
        <v>0</v>
      </c>
      <c r="D141" s="30">
        <f t="shared" si="27"/>
        <v>0.5</v>
      </c>
      <c r="E141" s="14">
        <f aca="true" t="shared" si="43" ref="E141:K141">SUM(E142)</f>
        <v>0.5</v>
      </c>
      <c r="F141" s="12">
        <f t="shared" si="43"/>
        <v>0</v>
      </c>
      <c r="G141" s="12">
        <f t="shared" si="43"/>
        <v>0</v>
      </c>
      <c r="H141" s="15">
        <f t="shared" si="43"/>
        <v>0</v>
      </c>
      <c r="I141" s="14">
        <f t="shared" si="43"/>
        <v>0</v>
      </c>
      <c r="J141" s="12">
        <f t="shared" si="43"/>
        <v>0.5</v>
      </c>
      <c r="K141" s="15">
        <f t="shared" si="43"/>
        <v>0</v>
      </c>
    </row>
    <row r="142" spans="1:11" ht="15">
      <c r="A142" s="23"/>
      <c r="B142" s="24" t="s">
        <v>52</v>
      </c>
      <c r="C142" s="25"/>
      <c r="D142" s="26">
        <f t="shared" si="27"/>
        <v>0.5</v>
      </c>
      <c r="E142" s="27">
        <v>0.5</v>
      </c>
      <c r="F142" s="25"/>
      <c r="G142" s="25"/>
      <c r="H142" s="28"/>
      <c r="I142" s="27"/>
      <c r="J142" s="25">
        <v>0.5</v>
      </c>
      <c r="K142" s="28"/>
    </row>
    <row r="143" spans="1:11" s="2" customFormat="1" ht="15">
      <c r="A143" s="10" t="s">
        <v>99</v>
      </c>
      <c r="B143" s="57" t="s">
        <v>67</v>
      </c>
      <c r="C143" s="12">
        <f>SUM(C144:C145)</f>
        <v>0</v>
      </c>
      <c r="D143" s="30">
        <f t="shared" si="27"/>
        <v>30</v>
      </c>
      <c r="E143" s="14">
        <f aca="true" t="shared" si="44" ref="E143:K143">SUM(E144:E145)</f>
        <v>30</v>
      </c>
      <c r="F143" s="12">
        <f t="shared" si="44"/>
        <v>0</v>
      </c>
      <c r="G143" s="12">
        <f t="shared" si="44"/>
        <v>0</v>
      </c>
      <c r="H143" s="15">
        <f t="shared" si="44"/>
        <v>0</v>
      </c>
      <c r="I143" s="14">
        <f t="shared" si="44"/>
        <v>0</v>
      </c>
      <c r="J143" s="12">
        <f t="shared" si="44"/>
        <v>30</v>
      </c>
      <c r="K143" s="15">
        <f t="shared" si="44"/>
        <v>0</v>
      </c>
    </row>
    <row r="144" spans="1:11" ht="15">
      <c r="A144" s="17"/>
      <c r="B144" s="61" t="s">
        <v>54</v>
      </c>
      <c r="C144" s="18"/>
      <c r="D144" s="19">
        <f>SUM(E144:H144)</f>
        <v>10</v>
      </c>
      <c r="E144" s="20">
        <v>10</v>
      </c>
      <c r="F144" s="18"/>
      <c r="G144" s="18"/>
      <c r="H144" s="21"/>
      <c r="I144" s="20"/>
      <c r="J144" s="18">
        <v>10</v>
      </c>
      <c r="K144" s="21"/>
    </row>
    <row r="145" spans="1:11" ht="15">
      <c r="A145" s="23"/>
      <c r="B145" s="60" t="s">
        <v>56</v>
      </c>
      <c r="C145" s="25"/>
      <c r="D145" s="26">
        <f t="shared" si="27"/>
        <v>20</v>
      </c>
      <c r="E145" s="27">
        <v>20</v>
      </c>
      <c r="F145" s="25"/>
      <c r="G145" s="25"/>
      <c r="H145" s="28"/>
      <c r="I145" s="27"/>
      <c r="J145" s="25">
        <v>20</v>
      </c>
      <c r="K145" s="28"/>
    </row>
    <row r="146" spans="1:11" ht="15">
      <c r="A146" s="10" t="s">
        <v>100</v>
      </c>
      <c r="B146" s="57" t="s">
        <v>23</v>
      </c>
      <c r="C146" s="12">
        <f>SUM(C147:C151)</f>
        <v>0</v>
      </c>
      <c r="D146" s="30">
        <f aca="true" t="shared" si="45" ref="D146:D160">SUM(E146:H146)</f>
        <v>333</v>
      </c>
      <c r="E146" s="14">
        <f aca="true" t="shared" si="46" ref="E146:K146">SUM(E147:E151)</f>
        <v>333</v>
      </c>
      <c r="F146" s="12">
        <f t="shared" si="46"/>
        <v>0</v>
      </c>
      <c r="G146" s="12">
        <f t="shared" si="46"/>
        <v>0</v>
      </c>
      <c r="H146" s="15">
        <f t="shared" si="46"/>
        <v>0</v>
      </c>
      <c r="I146" s="14">
        <f t="shared" si="46"/>
        <v>0</v>
      </c>
      <c r="J146" s="12">
        <f t="shared" si="46"/>
        <v>333</v>
      </c>
      <c r="K146" s="15">
        <f t="shared" si="46"/>
        <v>0</v>
      </c>
    </row>
    <row r="147" spans="1:11" ht="15">
      <c r="A147" s="17"/>
      <c r="B147" s="61" t="s">
        <v>51</v>
      </c>
      <c r="C147" s="18"/>
      <c r="D147" s="19">
        <f t="shared" si="45"/>
        <v>50</v>
      </c>
      <c r="E147" s="20">
        <v>50</v>
      </c>
      <c r="F147" s="18"/>
      <c r="G147" s="18"/>
      <c r="H147" s="21"/>
      <c r="I147" s="20"/>
      <c r="J147" s="18">
        <v>50</v>
      </c>
      <c r="K147" s="21"/>
    </row>
    <row r="148" spans="1:11" ht="15">
      <c r="A148" s="17"/>
      <c r="B148" s="61" t="s">
        <v>52</v>
      </c>
      <c r="C148" s="18"/>
      <c r="D148" s="19">
        <f t="shared" si="45"/>
        <v>10</v>
      </c>
      <c r="E148" s="20">
        <v>10</v>
      </c>
      <c r="F148" s="18"/>
      <c r="G148" s="18"/>
      <c r="H148" s="21"/>
      <c r="I148" s="20"/>
      <c r="J148" s="18">
        <v>10</v>
      </c>
      <c r="K148" s="21"/>
    </row>
    <row r="149" spans="1:11" ht="15">
      <c r="A149" s="17"/>
      <c r="B149" s="61" t="s">
        <v>54</v>
      </c>
      <c r="C149" s="18"/>
      <c r="D149" s="19">
        <f t="shared" si="45"/>
        <v>261</v>
      </c>
      <c r="E149" s="20">
        <v>261</v>
      </c>
      <c r="F149" s="18"/>
      <c r="G149" s="18"/>
      <c r="H149" s="21"/>
      <c r="I149" s="20"/>
      <c r="J149" s="18">
        <v>261</v>
      </c>
      <c r="K149" s="21"/>
    </row>
    <row r="150" spans="1:11" ht="15">
      <c r="A150" s="128"/>
      <c r="B150" s="135" t="s">
        <v>56</v>
      </c>
      <c r="C150" s="130"/>
      <c r="D150" s="131">
        <f t="shared" si="45"/>
        <v>5</v>
      </c>
      <c r="E150" s="132">
        <v>5</v>
      </c>
      <c r="F150" s="130"/>
      <c r="G150" s="130"/>
      <c r="H150" s="133"/>
      <c r="I150" s="132"/>
      <c r="J150" s="130">
        <v>5</v>
      </c>
      <c r="K150" s="133"/>
    </row>
    <row r="151" spans="1:11" ht="15">
      <c r="A151" s="23"/>
      <c r="B151" s="60" t="s">
        <v>57</v>
      </c>
      <c r="C151" s="25"/>
      <c r="D151" s="131">
        <f t="shared" si="45"/>
        <v>7</v>
      </c>
      <c r="E151" s="27">
        <v>7</v>
      </c>
      <c r="F151" s="25"/>
      <c r="G151" s="25"/>
      <c r="H151" s="28"/>
      <c r="I151" s="27"/>
      <c r="J151" s="25">
        <v>7</v>
      </c>
      <c r="K151" s="28"/>
    </row>
    <row r="152" spans="1:11" s="2" customFormat="1" ht="15">
      <c r="A152" s="10" t="s">
        <v>101</v>
      </c>
      <c r="B152" s="57" t="s">
        <v>66</v>
      </c>
      <c r="C152" s="12">
        <f>SUM(C153:C155)</f>
        <v>0</v>
      </c>
      <c r="D152" s="30">
        <f t="shared" si="45"/>
        <v>1.77</v>
      </c>
      <c r="E152" s="14">
        <f aca="true" t="shared" si="47" ref="E152:K152">SUM(E153:E155)</f>
        <v>1.77</v>
      </c>
      <c r="F152" s="12">
        <f t="shared" si="47"/>
        <v>0</v>
      </c>
      <c r="G152" s="12">
        <f t="shared" si="47"/>
        <v>0</v>
      </c>
      <c r="H152" s="15">
        <f t="shared" si="47"/>
        <v>0</v>
      </c>
      <c r="I152" s="14">
        <f t="shared" si="47"/>
        <v>0</v>
      </c>
      <c r="J152" s="12">
        <f t="shared" si="47"/>
        <v>1.77</v>
      </c>
      <c r="K152" s="15">
        <f t="shared" si="47"/>
        <v>0</v>
      </c>
    </row>
    <row r="153" spans="1:11" ht="15">
      <c r="A153" s="17"/>
      <c r="B153" s="61" t="s">
        <v>54</v>
      </c>
      <c r="C153" s="18"/>
      <c r="D153" s="19">
        <f t="shared" si="45"/>
        <v>0.1</v>
      </c>
      <c r="E153" s="20">
        <v>0.1</v>
      </c>
      <c r="F153" s="18"/>
      <c r="G153" s="18"/>
      <c r="H153" s="21"/>
      <c r="I153" s="20"/>
      <c r="J153" s="18">
        <v>0.1</v>
      </c>
      <c r="K153" s="21"/>
    </row>
    <row r="154" spans="1:11" ht="15">
      <c r="A154" s="128"/>
      <c r="B154" s="135" t="s">
        <v>56</v>
      </c>
      <c r="C154" s="130"/>
      <c r="D154" s="131">
        <f t="shared" si="45"/>
        <v>0.67</v>
      </c>
      <c r="E154" s="132">
        <v>0.67</v>
      </c>
      <c r="F154" s="130"/>
      <c r="G154" s="130"/>
      <c r="H154" s="133"/>
      <c r="I154" s="132"/>
      <c r="J154" s="130">
        <v>0.67</v>
      </c>
      <c r="K154" s="133"/>
    </row>
    <row r="155" spans="1:11" ht="15">
      <c r="A155" s="23"/>
      <c r="B155" s="60" t="s">
        <v>57</v>
      </c>
      <c r="C155" s="25"/>
      <c r="D155" s="131">
        <f t="shared" si="45"/>
        <v>1</v>
      </c>
      <c r="E155" s="27">
        <v>1</v>
      </c>
      <c r="F155" s="25"/>
      <c r="G155" s="25"/>
      <c r="H155" s="28"/>
      <c r="I155" s="27"/>
      <c r="J155" s="25">
        <v>1</v>
      </c>
      <c r="K155" s="28"/>
    </row>
    <row r="156" spans="1:11" ht="15">
      <c r="A156" s="10" t="s">
        <v>102</v>
      </c>
      <c r="B156" s="57" t="s">
        <v>68</v>
      </c>
      <c r="C156" s="12">
        <f>SUM(C157)</f>
        <v>0</v>
      </c>
      <c r="D156" s="30">
        <f t="shared" si="45"/>
        <v>0.3</v>
      </c>
      <c r="E156" s="14">
        <f aca="true" t="shared" si="48" ref="E156:K156">SUM(E157)</f>
        <v>0.3</v>
      </c>
      <c r="F156" s="12">
        <f t="shared" si="48"/>
        <v>0</v>
      </c>
      <c r="G156" s="12">
        <f t="shared" si="48"/>
        <v>0</v>
      </c>
      <c r="H156" s="15">
        <f t="shared" si="48"/>
        <v>0</v>
      </c>
      <c r="I156" s="14">
        <f t="shared" si="48"/>
        <v>0</v>
      </c>
      <c r="J156" s="12">
        <f t="shared" si="48"/>
        <v>0.3</v>
      </c>
      <c r="K156" s="15">
        <f t="shared" si="48"/>
        <v>0</v>
      </c>
    </row>
    <row r="157" spans="1:11" ht="15">
      <c r="A157" s="23"/>
      <c r="B157" s="60" t="s">
        <v>56</v>
      </c>
      <c r="C157" s="25"/>
      <c r="D157" s="26">
        <f t="shared" si="45"/>
        <v>0.3</v>
      </c>
      <c r="E157" s="27">
        <v>0.3</v>
      </c>
      <c r="F157" s="25"/>
      <c r="G157" s="25"/>
      <c r="H157" s="28"/>
      <c r="I157" s="27"/>
      <c r="J157" s="25">
        <v>0.3</v>
      </c>
      <c r="K157" s="28"/>
    </row>
    <row r="158" spans="1:11" s="2" customFormat="1" ht="15">
      <c r="A158" s="10" t="s">
        <v>103</v>
      </c>
      <c r="B158" s="57" t="s">
        <v>86</v>
      </c>
      <c r="C158" s="12">
        <f>SUM(C159:C160)</f>
        <v>0</v>
      </c>
      <c r="D158" s="30">
        <f t="shared" si="45"/>
        <v>1.5</v>
      </c>
      <c r="E158" s="14">
        <f aca="true" t="shared" si="49" ref="E158:K158">SUM(E159:E160)</f>
        <v>1.5</v>
      </c>
      <c r="F158" s="12">
        <f t="shared" si="49"/>
        <v>0</v>
      </c>
      <c r="G158" s="12">
        <f t="shared" si="49"/>
        <v>0</v>
      </c>
      <c r="H158" s="15">
        <f t="shared" si="49"/>
        <v>0</v>
      </c>
      <c r="I158" s="14">
        <f t="shared" si="49"/>
        <v>0</v>
      </c>
      <c r="J158" s="12">
        <f t="shared" si="49"/>
        <v>1.5</v>
      </c>
      <c r="K158" s="15">
        <f t="shared" si="49"/>
        <v>0</v>
      </c>
    </row>
    <row r="159" spans="1:11" ht="15">
      <c r="A159" s="136"/>
      <c r="B159" s="139" t="s">
        <v>56</v>
      </c>
      <c r="C159" s="71"/>
      <c r="D159" s="69">
        <f t="shared" si="45"/>
        <v>1.5</v>
      </c>
      <c r="E159" s="70">
        <v>1.5</v>
      </c>
      <c r="F159" s="71"/>
      <c r="G159" s="71"/>
      <c r="H159" s="72"/>
      <c r="I159" s="70"/>
      <c r="J159" s="71">
        <v>1.5</v>
      </c>
      <c r="K159" s="72"/>
    </row>
    <row r="160" spans="1:11" ht="15">
      <c r="A160" s="23"/>
      <c r="B160" s="24" t="s">
        <v>54</v>
      </c>
      <c r="C160" s="25"/>
      <c r="D160" s="26">
        <f t="shared" si="45"/>
        <v>0</v>
      </c>
      <c r="E160" s="27"/>
      <c r="F160" s="25"/>
      <c r="G160" s="25"/>
      <c r="H160" s="28"/>
      <c r="I160" s="27"/>
      <c r="J160" s="25"/>
      <c r="K160" s="28"/>
    </row>
    <row r="161" spans="1:11" ht="15">
      <c r="A161" s="10" t="s">
        <v>104</v>
      </c>
      <c r="B161" s="62" t="s">
        <v>24</v>
      </c>
      <c r="C161" s="12">
        <f>SUM(C162:C163)</f>
        <v>0</v>
      </c>
      <c r="D161" s="30">
        <f t="shared" si="27"/>
        <v>43.5</v>
      </c>
      <c r="E161" s="14">
        <f aca="true" t="shared" si="50" ref="E161:K161">SUM(E162:E163)</f>
        <v>43.5</v>
      </c>
      <c r="F161" s="12">
        <f t="shared" si="50"/>
        <v>0</v>
      </c>
      <c r="G161" s="12">
        <f t="shared" si="50"/>
        <v>0</v>
      </c>
      <c r="H161" s="15">
        <f t="shared" si="50"/>
        <v>0</v>
      </c>
      <c r="I161" s="14">
        <f t="shared" si="50"/>
        <v>0</v>
      </c>
      <c r="J161" s="12">
        <f t="shared" si="50"/>
        <v>43.5</v>
      </c>
      <c r="K161" s="15">
        <f t="shared" si="50"/>
        <v>0</v>
      </c>
    </row>
    <row r="162" spans="1:11" ht="15">
      <c r="A162" s="17"/>
      <c r="B162" s="61" t="s">
        <v>54</v>
      </c>
      <c r="C162" s="18"/>
      <c r="D162" s="19">
        <f t="shared" si="27"/>
        <v>20.5</v>
      </c>
      <c r="E162" s="20">
        <v>20.5</v>
      </c>
      <c r="F162" s="18"/>
      <c r="G162" s="18"/>
      <c r="H162" s="21"/>
      <c r="I162" s="20"/>
      <c r="J162" s="18">
        <v>20.5</v>
      </c>
      <c r="K162" s="21"/>
    </row>
    <row r="163" spans="1:11" ht="15">
      <c r="A163" s="23"/>
      <c r="B163" s="60" t="s">
        <v>56</v>
      </c>
      <c r="C163" s="25"/>
      <c r="D163" s="26">
        <f t="shared" si="27"/>
        <v>23</v>
      </c>
      <c r="E163" s="27">
        <v>23</v>
      </c>
      <c r="F163" s="25"/>
      <c r="G163" s="25"/>
      <c r="H163" s="28"/>
      <c r="I163" s="27"/>
      <c r="J163" s="25">
        <v>23</v>
      </c>
      <c r="K163" s="28"/>
    </row>
    <row r="164" spans="1:11" s="2" customFormat="1" ht="15">
      <c r="A164" s="10" t="s">
        <v>105</v>
      </c>
      <c r="B164" s="62" t="s">
        <v>25</v>
      </c>
      <c r="C164" s="12">
        <f>SUM(C165)</f>
        <v>0</v>
      </c>
      <c r="D164" s="30">
        <f t="shared" si="27"/>
        <v>1.5</v>
      </c>
      <c r="E164" s="14">
        <f aca="true" t="shared" si="51" ref="E164:K164">SUM(E165)</f>
        <v>1.5</v>
      </c>
      <c r="F164" s="12">
        <f t="shared" si="51"/>
        <v>0</v>
      </c>
      <c r="G164" s="12">
        <f t="shared" si="51"/>
        <v>0</v>
      </c>
      <c r="H164" s="15">
        <f t="shared" si="51"/>
        <v>0</v>
      </c>
      <c r="I164" s="14">
        <f t="shared" si="51"/>
        <v>0</v>
      </c>
      <c r="J164" s="12">
        <f t="shared" si="51"/>
        <v>1.5</v>
      </c>
      <c r="K164" s="15">
        <f t="shared" si="51"/>
        <v>0</v>
      </c>
    </row>
    <row r="165" spans="1:11" ht="15">
      <c r="A165" s="23"/>
      <c r="B165" s="24" t="s">
        <v>54</v>
      </c>
      <c r="C165" s="25"/>
      <c r="D165" s="26">
        <f t="shared" si="27"/>
        <v>1.5</v>
      </c>
      <c r="E165" s="27">
        <v>1.5</v>
      </c>
      <c r="F165" s="25"/>
      <c r="G165" s="25"/>
      <c r="H165" s="28"/>
      <c r="I165" s="27"/>
      <c r="J165" s="25">
        <v>1.5</v>
      </c>
      <c r="K165" s="28"/>
    </row>
    <row r="166" spans="1:11" s="2" customFormat="1" ht="15">
      <c r="A166" s="10" t="s">
        <v>108</v>
      </c>
      <c r="B166" s="57" t="s">
        <v>26</v>
      </c>
      <c r="C166" s="12">
        <f>SUM(C167:C171)</f>
        <v>30</v>
      </c>
      <c r="D166" s="30">
        <f t="shared" si="27"/>
        <v>138.8</v>
      </c>
      <c r="E166" s="14">
        <f aca="true" t="shared" si="52" ref="E166:K166">SUM(E167:E171)</f>
        <v>138.8</v>
      </c>
      <c r="F166" s="12">
        <f t="shared" si="52"/>
        <v>0</v>
      </c>
      <c r="G166" s="12">
        <f t="shared" si="52"/>
        <v>0</v>
      </c>
      <c r="H166" s="15">
        <f t="shared" si="52"/>
        <v>0</v>
      </c>
      <c r="I166" s="14">
        <f t="shared" si="52"/>
        <v>0</v>
      </c>
      <c r="J166" s="12">
        <f t="shared" si="52"/>
        <v>138.8</v>
      </c>
      <c r="K166" s="15">
        <f t="shared" si="52"/>
        <v>0</v>
      </c>
    </row>
    <row r="167" spans="1:11" ht="15">
      <c r="A167" s="17"/>
      <c r="B167" s="61" t="s">
        <v>51</v>
      </c>
      <c r="C167" s="18"/>
      <c r="D167" s="19">
        <f t="shared" si="27"/>
        <v>2</v>
      </c>
      <c r="E167" s="20">
        <v>2</v>
      </c>
      <c r="F167" s="18"/>
      <c r="G167" s="18"/>
      <c r="H167" s="21"/>
      <c r="I167" s="20"/>
      <c r="J167" s="18">
        <v>2</v>
      </c>
      <c r="K167" s="21"/>
    </row>
    <row r="168" spans="1:11" ht="15">
      <c r="A168" s="17"/>
      <c r="B168" s="61" t="s">
        <v>52</v>
      </c>
      <c r="C168" s="18">
        <v>30</v>
      </c>
      <c r="D168" s="19">
        <f t="shared" si="27"/>
        <v>58</v>
      </c>
      <c r="E168" s="20">
        <v>58</v>
      </c>
      <c r="F168" s="18"/>
      <c r="G168" s="18"/>
      <c r="H168" s="21"/>
      <c r="I168" s="20"/>
      <c r="J168" s="18">
        <v>58</v>
      </c>
      <c r="K168" s="21"/>
    </row>
    <row r="169" spans="1:11" ht="15">
      <c r="A169" s="17"/>
      <c r="B169" s="61" t="s">
        <v>54</v>
      </c>
      <c r="C169" s="18"/>
      <c r="D169" s="19">
        <f t="shared" si="27"/>
        <v>0.3</v>
      </c>
      <c r="E169" s="20">
        <v>0.3</v>
      </c>
      <c r="F169" s="18"/>
      <c r="G169" s="18"/>
      <c r="H169" s="21"/>
      <c r="I169" s="20"/>
      <c r="J169" s="18">
        <v>0.3</v>
      </c>
      <c r="K169" s="21"/>
    </row>
    <row r="170" spans="1:11" ht="15">
      <c r="A170" s="17"/>
      <c r="B170" s="101" t="s">
        <v>56</v>
      </c>
      <c r="C170" s="18"/>
      <c r="D170" s="19">
        <f t="shared" si="27"/>
        <v>29</v>
      </c>
      <c r="E170" s="20">
        <v>29</v>
      </c>
      <c r="F170" s="18"/>
      <c r="G170" s="18"/>
      <c r="H170" s="21"/>
      <c r="I170" s="20"/>
      <c r="J170" s="18">
        <v>29</v>
      </c>
      <c r="K170" s="21"/>
    </row>
    <row r="171" spans="1:11" ht="15">
      <c r="A171" s="23"/>
      <c r="B171" s="60" t="s">
        <v>57</v>
      </c>
      <c r="C171" s="25"/>
      <c r="D171" s="26">
        <f t="shared" si="27"/>
        <v>49.5</v>
      </c>
      <c r="E171" s="27">
        <v>49.5</v>
      </c>
      <c r="F171" s="25"/>
      <c r="G171" s="25"/>
      <c r="H171" s="28"/>
      <c r="I171" s="27"/>
      <c r="J171" s="25">
        <v>49.5</v>
      </c>
      <c r="K171" s="28"/>
    </row>
    <row r="172" spans="1:11" s="2" customFormat="1" ht="15">
      <c r="A172" s="10" t="s">
        <v>109</v>
      </c>
      <c r="B172" s="57" t="s">
        <v>122</v>
      </c>
      <c r="C172" s="12"/>
      <c r="D172" s="30">
        <f t="shared" si="27"/>
        <v>0.6</v>
      </c>
      <c r="E172" s="14">
        <f>SUM(E173)</f>
        <v>0.6</v>
      </c>
      <c r="F172" s="12">
        <f aca="true" t="shared" si="53" ref="F172:K172">SUM(F173)</f>
        <v>0</v>
      </c>
      <c r="G172" s="12">
        <f t="shared" si="53"/>
        <v>0</v>
      </c>
      <c r="H172" s="15">
        <f t="shared" si="53"/>
        <v>0</v>
      </c>
      <c r="I172" s="14">
        <f t="shared" si="53"/>
        <v>0</v>
      </c>
      <c r="J172" s="12">
        <f t="shared" si="53"/>
        <v>0.6</v>
      </c>
      <c r="K172" s="15">
        <f t="shared" si="53"/>
        <v>0</v>
      </c>
    </row>
    <row r="173" spans="1:11" ht="15">
      <c r="A173" s="23"/>
      <c r="B173" s="140" t="s">
        <v>56</v>
      </c>
      <c r="C173" s="25"/>
      <c r="D173" s="26">
        <f t="shared" si="27"/>
        <v>0.6</v>
      </c>
      <c r="E173" s="27">
        <v>0.6</v>
      </c>
      <c r="F173" s="25"/>
      <c r="G173" s="25"/>
      <c r="H173" s="28"/>
      <c r="I173" s="27"/>
      <c r="J173" s="25">
        <v>0.6</v>
      </c>
      <c r="K173" s="28"/>
    </row>
    <row r="174" spans="1:11" s="2" customFormat="1" ht="15">
      <c r="A174" s="10" t="s">
        <v>110</v>
      </c>
      <c r="B174" s="57" t="s">
        <v>69</v>
      </c>
      <c r="C174" s="12">
        <f>SUM(C175:C176)</f>
        <v>0</v>
      </c>
      <c r="D174" s="30">
        <f t="shared" si="27"/>
        <v>3.4</v>
      </c>
      <c r="E174" s="14">
        <f aca="true" t="shared" si="54" ref="E174:K174">SUM(E175:E176)</f>
        <v>3.4</v>
      </c>
      <c r="F174" s="12">
        <f t="shared" si="54"/>
        <v>0</v>
      </c>
      <c r="G174" s="12">
        <f t="shared" si="54"/>
        <v>0</v>
      </c>
      <c r="H174" s="15">
        <f t="shared" si="54"/>
        <v>0</v>
      </c>
      <c r="I174" s="14">
        <f t="shared" si="54"/>
        <v>0</v>
      </c>
      <c r="J174" s="12">
        <f t="shared" si="54"/>
        <v>3.4</v>
      </c>
      <c r="K174" s="15">
        <f t="shared" si="54"/>
        <v>0</v>
      </c>
    </row>
    <row r="175" spans="1:11" ht="15">
      <c r="A175" s="17"/>
      <c r="B175" s="61" t="s">
        <v>53</v>
      </c>
      <c r="C175" s="18"/>
      <c r="D175" s="19">
        <f>SUM(E175:H175)</f>
        <v>2.4</v>
      </c>
      <c r="E175" s="20">
        <v>2.4</v>
      </c>
      <c r="F175" s="18"/>
      <c r="G175" s="18"/>
      <c r="H175" s="21"/>
      <c r="I175" s="20"/>
      <c r="J175" s="18">
        <v>2.4</v>
      </c>
      <c r="K175" s="21"/>
    </row>
    <row r="176" spans="1:11" ht="15">
      <c r="A176" s="23"/>
      <c r="B176" s="60" t="s">
        <v>56</v>
      </c>
      <c r="C176" s="25"/>
      <c r="D176" s="26">
        <f t="shared" si="27"/>
        <v>1</v>
      </c>
      <c r="E176" s="27">
        <v>1</v>
      </c>
      <c r="F176" s="25"/>
      <c r="G176" s="25"/>
      <c r="H176" s="28"/>
      <c r="I176" s="27"/>
      <c r="J176" s="25">
        <v>1</v>
      </c>
      <c r="K176" s="28"/>
    </row>
    <row r="177" spans="1:11" s="2" customFormat="1" ht="15">
      <c r="A177" s="10" t="s">
        <v>111</v>
      </c>
      <c r="B177" s="57" t="s">
        <v>125</v>
      </c>
      <c r="C177" s="12">
        <f>SUM(C178)</f>
        <v>0</v>
      </c>
      <c r="D177" s="30">
        <f t="shared" si="27"/>
        <v>1</v>
      </c>
      <c r="E177" s="14">
        <f aca="true" t="shared" si="55" ref="E177:K177">SUM(E178)</f>
        <v>1</v>
      </c>
      <c r="F177" s="12">
        <f t="shared" si="55"/>
        <v>0</v>
      </c>
      <c r="G177" s="12">
        <f t="shared" si="55"/>
        <v>0</v>
      </c>
      <c r="H177" s="15">
        <f t="shared" si="55"/>
        <v>0</v>
      </c>
      <c r="I177" s="14">
        <f t="shared" si="55"/>
        <v>0</v>
      </c>
      <c r="J177" s="12">
        <f t="shared" si="55"/>
        <v>1</v>
      </c>
      <c r="K177" s="15">
        <f t="shared" si="55"/>
        <v>0</v>
      </c>
    </row>
    <row r="178" spans="1:11" ht="15">
      <c r="A178" s="23"/>
      <c r="B178" s="60" t="s">
        <v>57</v>
      </c>
      <c r="C178" s="25"/>
      <c r="D178" s="26">
        <f t="shared" si="27"/>
        <v>1</v>
      </c>
      <c r="E178" s="27">
        <v>1</v>
      </c>
      <c r="F178" s="25"/>
      <c r="G178" s="25"/>
      <c r="H178" s="28"/>
      <c r="I178" s="27"/>
      <c r="J178" s="25">
        <v>1</v>
      </c>
      <c r="K178" s="28"/>
    </row>
    <row r="179" spans="1:11" s="2" customFormat="1" ht="15">
      <c r="A179" s="10" t="s">
        <v>112</v>
      </c>
      <c r="B179" s="57" t="s">
        <v>27</v>
      </c>
      <c r="C179" s="12">
        <f>SUM(C180:C181)</f>
        <v>0</v>
      </c>
      <c r="D179" s="30">
        <f t="shared" si="27"/>
        <v>1100</v>
      </c>
      <c r="E179" s="14">
        <f aca="true" t="shared" si="56" ref="E179:K179">SUM(E180:E181)</f>
        <v>1100</v>
      </c>
      <c r="F179" s="12">
        <f t="shared" si="56"/>
        <v>0</v>
      </c>
      <c r="G179" s="12">
        <f t="shared" si="56"/>
        <v>0</v>
      </c>
      <c r="H179" s="15">
        <f t="shared" si="56"/>
        <v>0</v>
      </c>
      <c r="I179" s="14">
        <f t="shared" si="56"/>
        <v>0</v>
      </c>
      <c r="J179" s="12">
        <f t="shared" si="56"/>
        <v>300</v>
      </c>
      <c r="K179" s="15">
        <f t="shared" si="56"/>
        <v>800</v>
      </c>
    </row>
    <row r="180" spans="1:11" ht="15">
      <c r="A180" s="17"/>
      <c r="B180" s="61" t="s">
        <v>53</v>
      </c>
      <c r="C180" s="18"/>
      <c r="D180" s="19">
        <f t="shared" si="27"/>
        <v>300</v>
      </c>
      <c r="E180" s="20">
        <v>300</v>
      </c>
      <c r="F180" s="18"/>
      <c r="G180" s="18"/>
      <c r="H180" s="21"/>
      <c r="I180" s="20"/>
      <c r="J180" s="18">
        <v>300</v>
      </c>
      <c r="K180" s="21"/>
    </row>
    <row r="181" spans="1:11" ht="15">
      <c r="A181" s="23"/>
      <c r="B181" s="60" t="s">
        <v>56</v>
      </c>
      <c r="C181" s="25"/>
      <c r="D181" s="26">
        <f>SUM(E181:H181)</f>
        <v>800</v>
      </c>
      <c r="E181" s="27">
        <v>800</v>
      </c>
      <c r="F181" s="25"/>
      <c r="G181" s="25"/>
      <c r="H181" s="28"/>
      <c r="I181" s="27"/>
      <c r="J181" s="25"/>
      <c r="K181" s="28">
        <v>800</v>
      </c>
    </row>
    <row r="182" spans="1:11" s="2" customFormat="1" ht="15">
      <c r="A182" s="10" t="s">
        <v>113</v>
      </c>
      <c r="B182" s="57" t="s">
        <v>70</v>
      </c>
      <c r="C182" s="12">
        <f>SUM(C183:C184)</f>
        <v>0</v>
      </c>
      <c r="D182" s="30">
        <f t="shared" si="27"/>
        <v>2.51</v>
      </c>
      <c r="E182" s="14">
        <f aca="true" t="shared" si="57" ref="E182:K182">SUM(E183:E184)</f>
        <v>2.51</v>
      </c>
      <c r="F182" s="12">
        <f t="shared" si="57"/>
        <v>0</v>
      </c>
      <c r="G182" s="12">
        <f t="shared" si="57"/>
        <v>0</v>
      </c>
      <c r="H182" s="15">
        <f t="shared" si="57"/>
        <v>0</v>
      </c>
      <c r="I182" s="14">
        <f t="shared" si="57"/>
        <v>0</v>
      </c>
      <c r="J182" s="12">
        <f t="shared" si="57"/>
        <v>2.51</v>
      </c>
      <c r="K182" s="15">
        <f t="shared" si="57"/>
        <v>0</v>
      </c>
    </row>
    <row r="183" spans="1:11" ht="15">
      <c r="A183" s="17"/>
      <c r="B183" s="61" t="s">
        <v>54</v>
      </c>
      <c r="C183" s="18"/>
      <c r="D183" s="19">
        <f t="shared" si="27"/>
        <v>2.21</v>
      </c>
      <c r="E183" s="20">
        <v>2.21</v>
      </c>
      <c r="F183" s="18"/>
      <c r="G183" s="18"/>
      <c r="H183" s="21"/>
      <c r="I183" s="20"/>
      <c r="J183" s="18">
        <v>2.21</v>
      </c>
      <c r="K183" s="21"/>
    </row>
    <row r="184" spans="1:11" ht="15">
      <c r="A184" s="23"/>
      <c r="B184" s="60" t="s">
        <v>56</v>
      </c>
      <c r="C184" s="25"/>
      <c r="D184" s="26">
        <f t="shared" si="27"/>
        <v>0.3</v>
      </c>
      <c r="E184" s="27">
        <v>0.3</v>
      </c>
      <c r="F184" s="25"/>
      <c r="G184" s="25"/>
      <c r="H184" s="28"/>
      <c r="I184" s="27"/>
      <c r="J184" s="25">
        <v>0.3</v>
      </c>
      <c r="K184" s="28"/>
    </row>
    <row r="185" spans="1:11" s="2" customFormat="1" ht="15">
      <c r="A185" s="10" t="s">
        <v>114</v>
      </c>
      <c r="B185" s="57" t="s">
        <v>71</v>
      </c>
      <c r="C185" s="12">
        <f>SUM(C186)</f>
        <v>2</v>
      </c>
      <c r="D185" s="30">
        <f t="shared" si="27"/>
        <v>0</v>
      </c>
      <c r="E185" s="14">
        <f aca="true" t="shared" si="58" ref="E185:K185">SUM(E186)</f>
        <v>0</v>
      </c>
      <c r="F185" s="12">
        <f t="shared" si="58"/>
        <v>0</v>
      </c>
      <c r="G185" s="12">
        <f t="shared" si="58"/>
        <v>0</v>
      </c>
      <c r="H185" s="15">
        <f t="shared" si="58"/>
        <v>0</v>
      </c>
      <c r="I185" s="14">
        <f t="shared" si="58"/>
        <v>0</v>
      </c>
      <c r="J185" s="12">
        <f t="shared" si="58"/>
        <v>0</v>
      </c>
      <c r="K185" s="15">
        <f t="shared" si="58"/>
        <v>0</v>
      </c>
    </row>
    <row r="186" spans="1:11" ht="15">
      <c r="A186" s="23"/>
      <c r="B186" s="60" t="s">
        <v>56</v>
      </c>
      <c r="C186" s="25">
        <v>2</v>
      </c>
      <c r="D186" s="26">
        <f t="shared" si="27"/>
        <v>0</v>
      </c>
      <c r="E186" s="27"/>
      <c r="F186" s="25"/>
      <c r="G186" s="25"/>
      <c r="H186" s="28"/>
      <c r="I186" s="27"/>
      <c r="J186" s="25"/>
      <c r="K186" s="28"/>
    </row>
    <row r="187" spans="1:11" s="2" customFormat="1" ht="15">
      <c r="A187" s="10" t="s">
        <v>115</v>
      </c>
      <c r="B187" s="57" t="s">
        <v>72</v>
      </c>
      <c r="C187" s="12">
        <f>SUM(C188:C189)</f>
        <v>0</v>
      </c>
      <c r="D187" s="30">
        <f t="shared" si="27"/>
        <v>0.7</v>
      </c>
      <c r="E187" s="14">
        <f aca="true" t="shared" si="59" ref="E187:K187">SUM(E188:E189)</f>
        <v>0.7</v>
      </c>
      <c r="F187" s="12">
        <f t="shared" si="59"/>
        <v>0</v>
      </c>
      <c r="G187" s="12">
        <f t="shared" si="59"/>
        <v>0</v>
      </c>
      <c r="H187" s="15">
        <f t="shared" si="59"/>
        <v>0</v>
      </c>
      <c r="I187" s="14">
        <f t="shared" si="59"/>
        <v>0</v>
      </c>
      <c r="J187" s="12">
        <f t="shared" si="59"/>
        <v>0.7</v>
      </c>
      <c r="K187" s="15">
        <f t="shared" si="59"/>
        <v>0</v>
      </c>
    </row>
    <row r="188" spans="1:11" ht="15">
      <c r="A188" s="17"/>
      <c r="B188" s="61" t="s">
        <v>54</v>
      </c>
      <c r="C188" s="18"/>
      <c r="D188" s="19">
        <f t="shared" si="27"/>
        <v>0.2</v>
      </c>
      <c r="E188" s="20">
        <v>0.2</v>
      </c>
      <c r="F188" s="18"/>
      <c r="G188" s="18"/>
      <c r="H188" s="21"/>
      <c r="I188" s="20"/>
      <c r="J188" s="18">
        <v>0.2</v>
      </c>
      <c r="K188" s="21"/>
    </row>
    <row r="189" spans="1:11" ht="15">
      <c r="A189" s="23"/>
      <c r="B189" s="60" t="s">
        <v>56</v>
      </c>
      <c r="C189" s="25"/>
      <c r="D189" s="26">
        <f t="shared" si="27"/>
        <v>0.5</v>
      </c>
      <c r="E189" s="27">
        <v>0.5</v>
      </c>
      <c r="F189" s="25"/>
      <c r="G189" s="25"/>
      <c r="H189" s="28"/>
      <c r="I189" s="27"/>
      <c r="J189" s="25">
        <v>0.5</v>
      </c>
      <c r="K189" s="28"/>
    </row>
    <row r="190" spans="1:11" s="2" customFormat="1" ht="15">
      <c r="A190" s="10" t="s">
        <v>116</v>
      </c>
      <c r="B190" s="57" t="s">
        <v>121</v>
      </c>
      <c r="C190" s="12">
        <f>SUM(C192)</f>
        <v>0</v>
      </c>
      <c r="D190" s="30">
        <f>SUM(E190:H190)</f>
        <v>4.9</v>
      </c>
      <c r="E190" s="14">
        <f>SUM(E191:E192)</f>
        <v>4.9</v>
      </c>
      <c r="F190" s="12">
        <f aca="true" t="shared" si="60" ref="F190:K190">SUM(F191:F192)</f>
        <v>0</v>
      </c>
      <c r="G190" s="12">
        <f t="shared" si="60"/>
        <v>0</v>
      </c>
      <c r="H190" s="15">
        <f t="shared" si="60"/>
        <v>0</v>
      </c>
      <c r="I190" s="14">
        <f t="shared" si="60"/>
        <v>0</v>
      </c>
      <c r="J190" s="12">
        <f t="shared" si="60"/>
        <v>4.9</v>
      </c>
      <c r="K190" s="15">
        <f t="shared" si="60"/>
        <v>0</v>
      </c>
    </row>
    <row r="191" spans="1:11" ht="15">
      <c r="A191" s="136"/>
      <c r="B191" s="138" t="s">
        <v>53</v>
      </c>
      <c r="C191" s="71"/>
      <c r="D191" s="69">
        <f t="shared" si="27"/>
        <v>0.9</v>
      </c>
      <c r="E191" s="70">
        <v>0.9</v>
      </c>
      <c r="F191" s="71"/>
      <c r="G191" s="71"/>
      <c r="H191" s="72"/>
      <c r="I191" s="70"/>
      <c r="J191" s="71">
        <v>0.9</v>
      </c>
      <c r="K191" s="72"/>
    </row>
    <row r="192" spans="1:11" ht="15">
      <c r="A192" s="23"/>
      <c r="B192" s="60" t="s">
        <v>56</v>
      </c>
      <c r="C192" s="25"/>
      <c r="D192" s="26">
        <f t="shared" si="27"/>
        <v>4</v>
      </c>
      <c r="E192" s="27">
        <v>4</v>
      </c>
      <c r="F192" s="25"/>
      <c r="G192" s="25"/>
      <c r="H192" s="28"/>
      <c r="I192" s="27"/>
      <c r="J192" s="25">
        <v>4</v>
      </c>
      <c r="K192" s="28"/>
    </row>
    <row r="193" spans="1:11" s="2" customFormat="1" ht="15">
      <c r="A193" s="10" t="s">
        <v>117</v>
      </c>
      <c r="B193" s="57" t="s">
        <v>28</v>
      </c>
      <c r="C193" s="12">
        <f>SUM(C194:C197)</f>
        <v>0</v>
      </c>
      <c r="D193" s="30">
        <f t="shared" si="27"/>
        <v>8.1</v>
      </c>
      <c r="E193" s="14">
        <f aca="true" t="shared" si="61" ref="E193:K193">SUM(E194:E197)</f>
        <v>8.1</v>
      </c>
      <c r="F193" s="12">
        <f t="shared" si="61"/>
        <v>0</v>
      </c>
      <c r="G193" s="12">
        <f t="shared" si="61"/>
        <v>0</v>
      </c>
      <c r="H193" s="15">
        <f t="shared" si="61"/>
        <v>0</v>
      </c>
      <c r="I193" s="14">
        <f t="shared" si="61"/>
        <v>0</v>
      </c>
      <c r="J193" s="12">
        <f t="shared" si="61"/>
        <v>8.1</v>
      </c>
      <c r="K193" s="15">
        <f t="shared" si="61"/>
        <v>0</v>
      </c>
    </row>
    <row r="194" spans="1:11" ht="15">
      <c r="A194" s="17"/>
      <c r="B194" s="61" t="s">
        <v>51</v>
      </c>
      <c r="C194" s="18"/>
      <c r="D194" s="19">
        <f t="shared" si="27"/>
        <v>6</v>
      </c>
      <c r="E194" s="20">
        <v>6</v>
      </c>
      <c r="F194" s="18"/>
      <c r="G194" s="18"/>
      <c r="H194" s="21"/>
      <c r="I194" s="20"/>
      <c r="J194" s="18">
        <v>6</v>
      </c>
      <c r="K194" s="21"/>
    </row>
    <row r="195" spans="1:11" ht="15">
      <c r="A195" s="17"/>
      <c r="B195" s="61" t="s">
        <v>56</v>
      </c>
      <c r="C195" s="18"/>
      <c r="D195" s="19">
        <f t="shared" si="27"/>
        <v>1</v>
      </c>
      <c r="E195" s="20">
        <v>1</v>
      </c>
      <c r="F195" s="18"/>
      <c r="G195" s="18"/>
      <c r="H195" s="21"/>
      <c r="I195" s="20"/>
      <c r="J195" s="18">
        <v>1</v>
      </c>
      <c r="K195" s="21"/>
    </row>
    <row r="196" spans="1:11" ht="15">
      <c r="A196" s="17"/>
      <c r="B196" s="61" t="s">
        <v>54</v>
      </c>
      <c r="C196" s="18"/>
      <c r="D196" s="19">
        <f t="shared" si="27"/>
        <v>1.1</v>
      </c>
      <c r="E196" s="20">
        <v>1.1</v>
      </c>
      <c r="F196" s="18"/>
      <c r="G196" s="18"/>
      <c r="H196" s="21"/>
      <c r="I196" s="20"/>
      <c r="J196" s="18">
        <v>1.1</v>
      </c>
      <c r="K196" s="21"/>
    </row>
    <row r="197" spans="1:11" ht="15">
      <c r="A197" s="23"/>
      <c r="B197" s="60" t="s">
        <v>57</v>
      </c>
      <c r="C197" s="25"/>
      <c r="D197" s="26">
        <f t="shared" si="27"/>
        <v>0</v>
      </c>
      <c r="E197" s="27"/>
      <c r="F197" s="25"/>
      <c r="G197" s="25"/>
      <c r="H197" s="28"/>
      <c r="I197" s="27"/>
      <c r="J197" s="25"/>
      <c r="K197" s="28"/>
    </row>
    <row r="198" spans="1:11" s="2" customFormat="1" ht="15">
      <c r="A198" s="10" t="s">
        <v>118</v>
      </c>
      <c r="B198" s="57" t="s">
        <v>29</v>
      </c>
      <c r="C198" s="12">
        <f>SUM(C199:C203)</f>
        <v>0</v>
      </c>
      <c r="D198" s="30">
        <f t="shared" si="27"/>
        <v>51.3</v>
      </c>
      <c r="E198" s="14">
        <f aca="true" t="shared" si="62" ref="E198:K198">SUM(E199:E203)</f>
        <v>51.3</v>
      </c>
      <c r="F198" s="12">
        <f t="shared" si="62"/>
        <v>0</v>
      </c>
      <c r="G198" s="12">
        <f t="shared" si="62"/>
        <v>0</v>
      </c>
      <c r="H198" s="15">
        <f t="shared" si="62"/>
        <v>0</v>
      </c>
      <c r="I198" s="14">
        <f t="shared" si="62"/>
        <v>0</v>
      </c>
      <c r="J198" s="12">
        <f t="shared" si="62"/>
        <v>51.3</v>
      </c>
      <c r="K198" s="15">
        <f t="shared" si="62"/>
        <v>0</v>
      </c>
    </row>
    <row r="199" spans="1:11" ht="15">
      <c r="A199" s="17"/>
      <c r="B199" s="61" t="s">
        <v>51</v>
      </c>
      <c r="C199" s="18"/>
      <c r="D199" s="19">
        <f t="shared" si="27"/>
        <v>6</v>
      </c>
      <c r="E199" s="20">
        <v>6</v>
      </c>
      <c r="F199" s="18"/>
      <c r="G199" s="18"/>
      <c r="H199" s="21"/>
      <c r="I199" s="20"/>
      <c r="J199" s="18">
        <v>6</v>
      </c>
      <c r="K199" s="21"/>
    </row>
    <row r="200" spans="1:11" ht="15">
      <c r="A200" s="17"/>
      <c r="B200" s="61" t="s">
        <v>52</v>
      </c>
      <c r="C200" s="18"/>
      <c r="D200" s="19">
        <f t="shared" si="27"/>
        <v>3</v>
      </c>
      <c r="E200" s="20">
        <v>3</v>
      </c>
      <c r="F200" s="18"/>
      <c r="G200" s="18"/>
      <c r="H200" s="21"/>
      <c r="I200" s="20"/>
      <c r="J200" s="18">
        <v>3</v>
      </c>
      <c r="K200" s="21"/>
    </row>
    <row r="201" spans="1:11" ht="15">
      <c r="A201" s="17"/>
      <c r="B201" s="61" t="s">
        <v>53</v>
      </c>
      <c r="C201" s="18"/>
      <c r="D201" s="19">
        <f t="shared" si="27"/>
        <v>7</v>
      </c>
      <c r="E201" s="20">
        <v>7</v>
      </c>
      <c r="F201" s="18"/>
      <c r="G201" s="18"/>
      <c r="H201" s="21"/>
      <c r="I201" s="20"/>
      <c r="J201" s="18">
        <v>7</v>
      </c>
      <c r="K201" s="21"/>
    </row>
    <row r="202" spans="1:11" ht="15">
      <c r="A202" s="17"/>
      <c r="B202" s="61" t="s">
        <v>54</v>
      </c>
      <c r="C202" s="18"/>
      <c r="D202" s="19">
        <f t="shared" si="27"/>
        <v>30.3</v>
      </c>
      <c r="E202" s="20">
        <v>30.3</v>
      </c>
      <c r="F202" s="18"/>
      <c r="G202" s="18"/>
      <c r="H202" s="21"/>
      <c r="I202" s="20"/>
      <c r="J202" s="18">
        <v>30.3</v>
      </c>
      <c r="K202" s="21"/>
    </row>
    <row r="203" spans="1:11" ht="15">
      <c r="A203" s="23"/>
      <c r="B203" s="60" t="s">
        <v>57</v>
      </c>
      <c r="C203" s="25"/>
      <c r="D203" s="26">
        <f t="shared" si="27"/>
        <v>5</v>
      </c>
      <c r="E203" s="27">
        <v>5</v>
      </c>
      <c r="F203" s="25"/>
      <c r="G203" s="25"/>
      <c r="H203" s="28"/>
      <c r="I203" s="27"/>
      <c r="J203" s="25">
        <v>5</v>
      </c>
      <c r="K203" s="28"/>
    </row>
    <row r="204" spans="1:11" s="2" customFormat="1" ht="15">
      <c r="A204" s="10" t="s">
        <v>119</v>
      </c>
      <c r="B204" s="57" t="s">
        <v>30</v>
      </c>
      <c r="C204" s="12">
        <f>SUM(C205:C206)</f>
        <v>0</v>
      </c>
      <c r="D204" s="30">
        <f>SUM(E204:H204)</f>
        <v>11.1</v>
      </c>
      <c r="E204" s="14">
        <f aca="true" t="shared" si="63" ref="E204:K204">SUM(E205:E206)</f>
        <v>0.1</v>
      </c>
      <c r="F204" s="12">
        <f t="shared" si="63"/>
        <v>0</v>
      </c>
      <c r="G204" s="12">
        <f t="shared" si="63"/>
        <v>0</v>
      </c>
      <c r="H204" s="15">
        <f t="shared" si="63"/>
        <v>11</v>
      </c>
      <c r="I204" s="14">
        <f t="shared" si="63"/>
        <v>0</v>
      </c>
      <c r="J204" s="12">
        <f t="shared" si="63"/>
        <v>11.1</v>
      </c>
      <c r="K204" s="15">
        <f t="shared" si="63"/>
        <v>0</v>
      </c>
    </row>
    <row r="205" spans="1:11" ht="15">
      <c r="A205" s="17"/>
      <c r="B205" s="61" t="s">
        <v>53</v>
      </c>
      <c r="C205" s="18"/>
      <c r="D205" s="19">
        <f>SUM(E205:H205)</f>
        <v>11</v>
      </c>
      <c r="E205" s="20"/>
      <c r="F205" s="18"/>
      <c r="G205" s="18"/>
      <c r="H205" s="21">
        <v>11</v>
      </c>
      <c r="I205" s="20"/>
      <c r="J205" s="18">
        <v>11</v>
      </c>
      <c r="K205" s="21"/>
    </row>
    <row r="206" spans="1:11" ht="15">
      <c r="A206" s="23"/>
      <c r="B206" s="24" t="s">
        <v>54</v>
      </c>
      <c r="C206" s="25"/>
      <c r="D206" s="26">
        <f>SUM(E206:H206)</f>
        <v>0.1</v>
      </c>
      <c r="E206" s="27">
        <v>0.1</v>
      </c>
      <c r="F206" s="25"/>
      <c r="G206" s="25"/>
      <c r="H206" s="28"/>
      <c r="I206" s="27"/>
      <c r="J206" s="25">
        <v>0.1</v>
      </c>
      <c r="K206" s="28"/>
    </row>
    <row r="207" spans="1:11" s="2" customFormat="1" ht="15">
      <c r="A207" s="10" t="s">
        <v>120</v>
      </c>
      <c r="B207" s="57" t="s">
        <v>31</v>
      </c>
      <c r="C207" s="12">
        <f>SUM(C208:C210)</f>
        <v>5</v>
      </c>
      <c r="D207" s="30">
        <f t="shared" si="27"/>
        <v>45</v>
      </c>
      <c r="E207" s="14">
        <f aca="true" t="shared" si="64" ref="E207:K207">SUM(E208:E210)</f>
        <v>45</v>
      </c>
      <c r="F207" s="12">
        <f t="shared" si="64"/>
        <v>0</v>
      </c>
      <c r="G207" s="12">
        <f t="shared" si="64"/>
        <v>0</v>
      </c>
      <c r="H207" s="15">
        <f t="shared" si="64"/>
        <v>0</v>
      </c>
      <c r="I207" s="14">
        <f t="shared" si="64"/>
        <v>0</v>
      </c>
      <c r="J207" s="12">
        <f t="shared" si="64"/>
        <v>45</v>
      </c>
      <c r="K207" s="15">
        <f t="shared" si="64"/>
        <v>0</v>
      </c>
    </row>
    <row r="208" spans="1:11" s="2" customFormat="1" ht="15">
      <c r="A208" s="114"/>
      <c r="B208" s="118" t="s">
        <v>52</v>
      </c>
      <c r="C208" s="115">
        <v>5</v>
      </c>
      <c r="D208" s="58">
        <f>SUM(E208:H208)</f>
        <v>5</v>
      </c>
      <c r="E208" s="116">
        <v>5</v>
      </c>
      <c r="F208" s="115"/>
      <c r="G208" s="115"/>
      <c r="H208" s="117"/>
      <c r="I208" s="116"/>
      <c r="J208" s="115">
        <v>5</v>
      </c>
      <c r="K208" s="117"/>
    </row>
    <row r="209" spans="1:11" ht="15">
      <c r="A209" s="63"/>
      <c r="B209" s="61" t="s">
        <v>53</v>
      </c>
      <c r="C209" s="18"/>
      <c r="D209" s="19">
        <f t="shared" si="27"/>
        <v>20</v>
      </c>
      <c r="E209" s="20">
        <v>20</v>
      </c>
      <c r="F209" s="18"/>
      <c r="G209" s="18"/>
      <c r="H209" s="21"/>
      <c r="I209" s="20"/>
      <c r="J209" s="18">
        <v>20</v>
      </c>
      <c r="K209" s="21"/>
    </row>
    <row r="210" spans="1:11" ht="15.75" thickBot="1">
      <c r="A210" s="64"/>
      <c r="B210" s="65" t="s">
        <v>57</v>
      </c>
      <c r="C210" s="38"/>
      <c r="D210" s="39">
        <f t="shared" si="27"/>
        <v>20</v>
      </c>
      <c r="E210" s="40">
        <v>20</v>
      </c>
      <c r="F210" s="38"/>
      <c r="G210" s="38"/>
      <c r="H210" s="41"/>
      <c r="I210" s="40"/>
      <c r="J210" s="38">
        <v>20</v>
      </c>
      <c r="K210" s="41"/>
    </row>
    <row r="211" spans="1:11" s="2" customFormat="1" ht="15">
      <c r="A211" s="185" t="s">
        <v>80</v>
      </c>
      <c r="B211" s="186"/>
      <c r="C211" s="167">
        <f>C74+C81+C83+C86+C91+C97+C100+C103+C108+C110+C117+C121+C125+C132+C139+C141+C143+C146+C152+C156+C158+C161+C164+C166+C172+C174+C177+C179+C182+C185+C187+C190+C193+C198+C204+C207</f>
        <v>2755.5</v>
      </c>
      <c r="D211" s="168">
        <f>D74+D81+D83+D86+D91+D97+D100+D103+D108+D110+D117+D121+D125+D132+D139+D141+D143+D146+D152+D156+D158+D161+D164+D166+D172+D174+D177+D179+D182+D185+D187+D190+D193+D198+D204+D207</f>
        <v>35092.380000000005</v>
      </c>
      <c r="E211" s="169">
        <f aca="true" t="shared" si="65" ref="E211:K211">E74+E81+E83+E86+E91+E97+E100+E103+E108+E110+E117+E121+E125+E132+E139+E141+E143+E146+E152+E156+E158+E161+E164+E166+E172+E174+E177+E179+E182+E185+E187+E190+E193+E198+E204+E207</f>
        <v>23690.379999999997</v>
      </c>
      <c r="F211" s="170">
        <f t="shared" si="65"/>
        <v>10041</v>
      </c>
      <c r="G211" s="170">
        <f t="shared" si="65"/>
        <v>35</v>
      </c>
      <c r="H211" s="171">
        <f t="shared" si="65"/>
        <v>1326</v>
      </c>
      <c r="I211" s="169">
        <f t="shared" si="65"/>
        <v>73.5</v>
      </c>
      <c r="J211" s="170">
        <f t="shared" si="65"/>
        <v>32746.879999999997</v>
      </c>
      <c r="K211" s="171">
        <f t="shared" si="65"/>
        <v>2272</v>
      </c>
    </row>
    <row r="212" spans="1:11" ht="15">
      <c r="A212" s="66"/>
      <c r="B212" s="74" t="s">
        <v>51</v>
      </c>
      <c r="C212" s="67">
        <f aca="true" t="shared" si="66" ref="C212:K212">C75+C92+C104+C111+C126+C133+C147+C167+C194+C199</f>
        <v>6.5</v>
      </c>
      <c r="D212" s="52">
        <f t="shared" si="66"/>
        <v>948.5</v>
      </c>
      <c r="E212" s="160">
        <f t="shared" si="66"/>
        <v>898.5</v>
      </c>
      <c r="F212" s="46">
        <f t="shared" si="66"/>
        <v>50</v>
      </c>
      <c r="G212" s="46">
        <f t="shared" si="66"/>
        <v>0</v>
      </c>
      <c r="H212" s="47">
        <f t="shared" si="66"/>
        <v>0</v>
      </c>
      <c r="I212" s="45">
        <f t="shared" si="66"/>
        <v>1.5</v>
      </c>
      <c r="J212" s="46">
        <f t="shared" si="66"/>
        <v>894</v>
      </c>
      <c r="K212" s="47">
        <f t="shared" si="66"/>
        <v>53</v>
      </c>
    </row>
    <row r="213" spans="1:11" ht="15">
      <c r="A213" s="66"/>
      <c r="B213" s="74" t="s">
        <v>52</v>
      </c>
      <c r="C213" s="67">
        <f aca="true" t="shared" si="67" ref="C213:K213">C76++C87+C93+C112+C109+C127+C134+C142+C148+C168+C200+C208</f>
        <v>1888</v>
      </c>
      <c r="D213" s="52">
        <f t="shared" si="67"/>
        <v>7235</v>
      </c>
      <c r="E213" s="160">
        <f t="shared" si="67"/>
        <v>3085</v>
      </c>
      <c r="F213" s="46">
        <f t="shared" si="67"/>
        <v>4130</v>
      </c>
      <c r="G213" s="46">
        <f t="shared" si="67"/>
        <v>20</v>
      </c>
      <c r="H213" s="47">
        <f t="shared" si="67"/>
        <v>0</v>
      </c>
      <c r="I213" s="45">
        <f t="shared" si="67"/>
        <v>0</v>
      </c>
      <c r="J213" s="46">
        <f t="shared" si="67"/>
        <v>7233</v>
      </c>
      <c r="K213" s="47">
        <f t="shared" si="67"/>
        <v>2</v>
      </c>
    </row>
    <row r="214" spans="1:11" ht="15">
      <c r="A214" s="66"/>
      <c r="B214" s="74" t="s">
        <v>53</v>
      </c>
      <c r="C214" s="67">
        <f>C77+C84+C98+C101+C113+C118+C122+C128+C135+C175+C180+C191+C201+C205+C209</f>
        <v>0</v>
      </c>
      <c r="D214" s="52">
        <f aca="true" t="shared" si="68" ref="D214:K214">D77+D84+D98+D101+D113+D118+D122+D128+D135+D175+D180+D191+D201+D205+D209</f>
        <v>5474.699999999999</v>
      </c>
      <c r="E214" s="160">
        <f t="shared" si="68"/>
        <v>1437.7000000000003</v>
      </c>
      <c r="F214" s="46">
        <f t="shared" si="68"/>
        <v>2711</v>
      </c>
      <c r="G214" s="46">
        <f t="shared" si="68"/>
        <v>0</v>
      </c>
      <c r="H214" s="47">
        <f t="shared" si="68"/>
        <v>1326</v>
      </c>
      <c r="I214" s="45">
        <f t="shared" si="68"/>
        <v>0</v>
      </c>
      <c r="J214" s="46">
        <f t="shared" si="68"/>
        <v>4124.700000000001</v>
      </c>
      <c r="K214" s="47">
        <f t="shared" si="68"/>
        <v>1350</v>
      </c>
    </row>
    <row r="215" spans="1:11" ht="15">
      <c r="A215" s="66"/>
      <c r="B215" s="74" t="s">
        <v>54</v>
      </c>
      <c r="C215" s="68">
        <f aca="true" t="shared" si="69" ref="C215:K215">C78+C82+C88+C94+C105+C114+C119+C129+C136+C140+C144+C149+C153+C160+C162+C165+C169+C183+C188+C196+C202+C206</f>
        <v>4</v>
      </c>
      <c r="D215" s="69">
        <f t="shared" si="69"/>
        <v>5614.460000000001</v>
      </c>
      <c r="E215" s="160">
        <f t="shared" si="69"/>
        <v>5509.460000000001</v>
      </c>
      <c r="F215" s="46">
        <f t="shared" si="69"/>
        <v>100</v>
      </c>
      <c r="G215" s="46">
        <f t="shared" si="69"/>
        <v>5</v>
      </c>
      <c r="H215" s="47">
        <f t="shared" si="69"/>
        <v>0</v>
      </c>
      <c r="I215" s="70">
        <f t="shared" si="69"/>
        <v>4</v>
      </c>
      <c r="J215" s="71">
        <f t="shared" si="69"/>
        <v>5610.460000000001</v>
      </c>
      <c r="K215" s="72">
        <f t="shared" si="69"/>
        <v>0</v>
      </c>
    </row>
    <row r="216" spans="1:11" ht="15">
      <c r="A216" s="66"/>
      <c r="B216" s="74" t="s">
        <v>56</v>
      </c>
      <c r="C216" s="67">
        <f>C79+C85+C89+C95+C99+C102+C106+C115+C123+C130+C137+C145+C150+C154+C157+C159+C163+C170+C173+C176+C181+C184+C189+C192+C195+C186</f>
        <v>145</v>
      </c>
      <c r="D216" s="52">
        <f aca="true" t="shared" si="70" ref="D216:K216">D79+D85+D89+D95+D99+D102+D106+D115+D123+D130+D137+D145+D150+D154+D157+D159+D163+D170+D173+D176+D181+D184+D189+D192+D195+D186</f>
        <v>2616.2200000000003</v>
      </c>
      <c r="E216" s="45">
        <f t="shared" si="70"/>
        <v>2556.2200000000003</v>
      </c>
      <c r="F216" s="46">
        <f t="shared" si="70"/>
        <v>50</v>
      </c>
      <c r="G216" s="46">
        <f t="shared" si="70"/>
        <v>10</v>
      </c>
      <c r="H216" s="47">
        <f t="shared" si="70"/>
        <v>0</v>
      </c>
      <c r="I216" s="45">
        <f t="shared" si="70"/>
        <v>14</v>
      </c>
      <c r="J216" s="46">
        <f t="shared" si="70"/>
        <v>1735.2199999999998</v>
      </c>
      <c r="K216" s="47">
        <f t="shared" si="70"/>
        <v>867</v>
      </c>
    </row>
    <row r="217" spans="1:11" ht="15.75" thickBot="1">
      <c r="A217" s="73"/>
      <c r="B217" s="74" t="s">
        <v>57</v>
      </c>
      <c r="C217" s="75">
        <f>C80+C90+C96+C107+C116+C120+C124+C131+C138+C151+C155+C171+C178+C197+C203+C210</f>
        <v>712</v>
      </c>
      <c r="D217" s="76">
        <f aca="true" t="shared" si="71" ref="D217:K217">D80+D90+D96+D107+D116+D120+D124+D131+D138+D151+D155+D171+D178+D197+D203+D210</f>
        <v>13203.5</v>
      </c>
      <c r="E217" s="161">
        <f t="shared" si="71"/>
        <v>10203.5</v>
      </c>
      <c r="F217" s="55">
        <f t="shared" si="71"/>
        <v>3000</v>
      </c>
      <c r="G217" s="55">
        <f t="shared" si="71"/>
        <v>0</v>
      </c>
      <c r="H217" s="56">
        <f t="shared" si="71"/>
        <v>0</v>
      </c>
      <c r="I217" s="54">
        <f t="shared" si="71"/>
        <v>54</v>
      </c>
      <c r="J217" s="55">
        <f t="shared" si="71"/>
        <v>13149.5</v>
      </c>
      <c r="K217" s="56">
        <f t="shared" si="71"/>
        <v>0</v>
      </c>
    </row>
    <row r="218" spans="1:11" ht="15">
      <c r="A218" s="187" t="s">
        <v>32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9"/>
    </row>
    <row r="219" spans="1:11" ht="15">
      <c r="A219" s="77" t="s">
        <v>55</v>
      </c>
      <c r="B219" s="11" t="s">
        <v>73</v>
      </c>
      <c r="C219" s="12">
        <f>SUM(C220)</f>
        <v>0</v>
      </c>
      <c r="D219" s="30">
        <f aca="true" t="shared" si="72" ref="D219:D247">SUM(E219:H219)</f>
        <v>0.4</v>
      </c>
      <c r="E219" s="14">
        <f aca="true" t="shared" si="73" ref="E219:K219">SUM(E220)</f>
        <v>0.4</v>
      </c>
      <c r="F219" s="12">
        <f t="shared" si="73"/>
        <v>0</v>
      </c>
      <c r="G219" s="12">
        <f t="shared" si="73"/>
        <v>0</v>
      </c>
      <c r="H219" s="15">
        <f t="shared" si="73"/>
        <v>0</v>
      </c>
      <c r="I219" s="14">
        <f t="shared" si="73"/>
        <v>0</v>
      </c>
      <c r="J219" s="12">
        <f t="shared" si="73"/>
        <v>0.4</v>
      </c>
      <c r="K219" s="15">
        <f t="shared" si="73"/>
        <v>0</v>
      </c>
    </row>
    <row r="220" spans="1:11" ht="15">
      <c r="A220" s="78"/>
      <c r="B220" s="24" t="s">
        <v>56</v>
      </c>
      <c r="C220" s="79"/>
      <c r="D220" s="26">
        <f>SUM(E220:H220)</f>
        <v>0.4</v>
      </c>
      <c r="E220" s="27">
        <v>0.4</v>
      </c>
      <c r="F220" s="25"/>
      <c r="G220" s="25"/>
      <c r="H220" s="28"/>
      <c r="I220" s="27"/>
      <c r="J220" s="25">
        <v>0.4</v>
      </c>
      <c r="K220" s="28"/>
    </row>
    <row r="221" spans="1:11" ht="15">
      <c r="A221" s="77" t="s">
        <v>58</v>
      </c>
      <c r="B221" s="11" t="s">
        <v>74</v>
      </c>
      <c r="C221" s="12">
        <f>SUM(C222:C222)</f>
        <v>0</v>
      </c>
      <c r="D221" s="30">
        <f t="shared" si="72"/>
        <v>1</v>
      </c>
      <c r="E221" s="80">
        <f aca="true" t="shared" si="74" ref="E221:K221">SUM(E222:E222)</f>
        <v>1</v>
      </c>
      <c r="F221" s="30">
        <f t="shared" si="74"/>
        <v>0</v>
      </c>
      <c r="G221" s="30">
        <f t="shared" si="74"/>
        <v>0</v>
      </c>
      <c r="H221" s="15">
        <f t="shared" si="74"/>
        <v>0</v>
      </c>
      <c r="I221" s="80">
        <f t="shared" si="74"/>
        <v>0</v>
      </c>
      <c r="J221" s="30">
        <f t="shared" si="74"/>
        <v>1</v>
      </c>
      <c r="K221" s="15">
        <f t="shared" si="74"/>
        <v>0</v>
      </c>
    </row>
    <row r="222" spans="1:11" ht="15">
      <c r="A222" s="78"/>
      <c r="B222" s="24" t="s">
        <v>56</v>
      </c>
      <c r="C222" s="79"/>
      <c r="D222" s="26">
        <f t="shared" si="72"/>
        <v>1</v>
      </c>
      <c r="E222" s="27">
        <v>1</v>
      </c>
      <c r="F222" s="25"/>
      <c r="G222" s="25"/>
      <c r="H222" s="28"/>
      <c r="I222" s="27"/>
      <c r="J222" s="25">
        <v>1</v>
      </c>
      <c r="K222" s="28"/>
    </row>
    <row r="223" spans="1:11" ht="15">
      <c r="A223" s="77" t="s">
        <v>59</v>
      </c>
      <c r="B223" s="11" t="s">
        <v>106</v>
      </c>
      <c r="C223" s="12">
        <f>SUM(C224)</f>
        <v>0</v>
      </c>
      <c r="D223" s="30">
        <f t="shared" si="72"/>
        <v>0.1</v>
      </c>
      <c r="E223" s="80">
        <f aca="true" t="shared" si="75" ref="E223:K223">SUM(E224)</f>
        <v>0.1</v>
      </c>
      <c r="F223" s="30">
        <f t="shared" si="75"/>
        <v>0</v>
      </c>
      <c r="G223" s="30">
        <f t="shared" si="75"/>
        <v>0</v>
      </c>
      <c r="H223" s="15">
        <f t="shared" si="75"/>
        <v>0</v>
      </c>
      <c r="I223" s="80">
        <f t="shared" si="75"/>
        <v>0</v>
      </c>
      <c r="J223" s="30">
        <f t="shared" si="75"/>
        <v>0.1</v>
      </c>
      <c r="K223" s="15">
        <f t="shared" si="75"/>
        <v>0</v>
      </c>
    </row>
    <row r="224" spans="1:11" ht="15">
      <c r="A224" s="78"/>
      <c r="B224" s="60" t="s">
        <v>54</v>
      </c>
      <c r="C224" s="79"/>
      <c r="D224" s="26">
        <f t="shared" si="72"/>
        <v>0.1</v>
      </c>
      <c r="E224" s="27">
        <v>0.1</v>
      </c>
      <c r="F224" s="25"/>
      <c r="G224" s="25"/>
      <c r="H224" s="28"/>
      <c r="I224" s="27"/>
      <c r="J224" s="25">
        <v>0.1</v>
      </c>
      <c r="K224" s="28"/>
    </row>
    <row r="225" spans="1:11" ht="15">
      <c r="A225" s="77" t="s">
        <v>60</v>
      </c>
      <c r="B225" s="57" t="s">
        <v>107</v>
      </c>
      <c r="C225" s="30">
        <f>SUM(C226)</f>
        <v>0</v>
      </c>
      <c r="D225" s="30">
        <f t="shared" si="72"/>
        <v>0.1</v>
      </c>
      <c r="E225" s="80">
        <f aca="true" t="shared" si="76" ref="E225:K225">SUM(E226)</f>
        <v>0.1</v>
      </c>
      <c r="F225" s="30">
        <f t="shared" si="76"/>
        <v>0</v>
      </c>
      <c r="G225" s="30">
        <f t="shared" si="76"/>
        <v>0</v>
      </c>
      <c r="H225" s="15">
        <f t="shared" si="76"/>
        <v>0</v>
      </c>
      <c r="I225" s="80">
        <f t="shared" si="76"/>
        <v>0</v>
      </c>
      <c r="J225" s="30">
        <f t="shared" si="76"/>
        <v>0.1</v>
      </c>
      <c r="K225" s="15">
        <f t="shared" si="76"/>
        <v>0</v>
      </c>
    </row>
    <row r="226" spans="1:11" ht="15">
      <c r="A226" s="78"/>
      <c r="B226" s="60" t="s">
        <v>54</v>
      </c>
      <c r="C226" s="79"/>
      <c r="D226" s="26">
        <f t="shared" si="72"/>
        <v>0.1</v>
      </c>
      <c r="E226" s="27">
        <v>0.1</v>
      </c>
      <c r="F226" s="25"/>
      <c r="G226" s="25"/>
      <c r="H226" s="28"/>
      <c r="I226" s="27"/>
      <c r="J226" s="25">
        <v>0.1</v>
      </c>
      <c r="K226" s="28"/>
    </row>
    <row r="227" spans="1:11" ht="15">
      <c r="A227" s="77" t="s">
        <v>87</v>
      </c>
      <c r="B227" s="11" t="s">
        <v>84</v>
      </c>
      <c r="C227" s="30">
        <f>SUM(C228:C231)</f>
        <v>0</v>
      </c>
      <c r="D227" s="30">
        <f t="shared" si="72"/>
        <v>2.15</v>
      </c>
      <c r="E227" s="80">
        <f aca="true" t="shared" si="77" ref="E227:K227">SUM(E228:E231)</f>
        <v>2.15</v>
      </c>
      <c r="F227" s="30">
        <f t="shared" si="77"/>
        <v>0</v>
      </c>
      <c r="G227" s="30">
        <f t="shared" si="77"/>
        <v>0</v>
      </c>
      <c r="H227" s="15">
        <f t="shared" si="77"/>
        <v>0</v>
      </c>
      <c r="I227" s="80">
        <f t="shared" si="77"/>
        <v>0</v>
      </c>
      <c r="J227" s="30">
        <f t="shared" si="77"/>
        <v>2.15</v>
      </c>
      <c r="K227" s="15">
        <f t="shared" si="77"/>
        <v>0</v>
      </c>
    </row>
    <row r="228" spans="1:11" ht="15">
      <c r="A228" s="63"/>
      <c r="B228" s="61" t="s">
        <v>52</v>
      </c>
      <c r="C228" s="35"/>
      <c r="D228" s="19">
        <f t="shared" si="72"/>
        <v>0.5</v>
      </c>
      <c r="E228" s="20">
        <v>0.5</v>
      </c>
      <c r="F228" s="18"/>
      <c r="G228" s="18"/>
      <c r="H228" s="21"/>
      <c r="I228" s="20"/>
      <c r="J228" s="18">
        <v>0.5</v>
      </c>
      <c r="K228" s="21"/>
    </row>
    <row r="229" spans="1:11" ht="15">
      <c r="A229" s="63"/>
      <c r="B229" s="101" t="s">
        <v>54</v>
      </c>
      <c r="C229" s="35"/>
      <c r="D229" s="19">
        <f t="shared" si="72"/>
        <v>0.1</v>
      </c>
      <c r="E229" s="20">
        <v>0.1</v>
      </c>
      <c r="F229" s="18"/>
      <c r="G229" s="18"/>
      <c r="H229" s="21"/>
      <c r="I229" s="20"/>
      <c r="J229" s="18">
        <v>0.1</v>
      </c>
      <c r="K229" s="21"/>
    </row>
    <row r="230" spans="1:11" ht="15">
      <c r="A230" s="145"/>
      <c r="B230" s="129" t="s">
        <v>56</v>
      </c>
      <c r="C230" s="146"/>
      <c r="D230" s="131">
        <f t="shared" si="72"/>
        <v>0.55</v>
      </c>
      <c r="E230" s="132">
        <v>0.55</v>
      </c>
      <c r="F230" s="130"/>
      <c r="G230" s="130"/>
      <c r="H230" s="133"/>
      <c r="I230" s="132"/>
      <c r="J230" s="130">
        <v>0.55</v>
      </c>
      <c r="K230" s="133"/>
    </row>
    <row r="231" spans="1:11" ht="15">
      <c r="A231" s="78"/>
      <c r="B231" s="24" t="s">
        <v>57</v>
      </c>
      <c r="C231" s="143"/>
      <c r="D231" s="131">
        <f t="shared" si="72"/>
        <v>1</v>
      </c>
      <c r="E231" s="144">
        <v>1</v>
      </c>
      <c r="F231" s="26"/>
      <c r="G231" s="26"/>
      <c r="H231" s="28"/>
      <c r="I231" s="144"/>
      <c r="J231" s="26">
        <v>1</v>
      </c>
      <c r="K231" s="28"/>
    </row>
    <row r="232" spans="1:11" s="2" customFormat="1" ht="15">
      <c r="A232" s="77" t="s">
        <v>88</v>
      </c>
      <c r="B232" s="11" t="s">
        <v>75</v>
      </c>
      <c r="C232" s="30">
        <f>SUM(C233:C234)</f>
        <v>0</v>
      </c>
      <c r="D232" s="30">
        <f t="shared" si="72"/>
        <v>1.5</v>
      </c>
      <c r="E232" s="80">
        <f aca="true" t="shared" si="78" ref="E232:K232">SUM(E233:E234)</f>
        <v>1.5</v>
      </c>
      <c r="F232" s="30">
        <f t="shared" si="78"/>
        <v>0</v>
      </c>
      <c r="G232" s="30">
        <f t="shared" si="78"/>
        <v>0</v>
      </c>
      <c r="H232" s="15">
        <f t="shared" si="78"/>
        <v>0</v>
      </c>
      <c r="I232" s="80">
        <f t="shared" si="78"/>
        <v>0</v>
      </c>
      <c r="J232" s="30">
        <f t="shared" si="78"/>
        <v>1.5</v>
      </c>
      <c r="K232" s="15">
        <f t="shared" si="78"/>
        <v>0</v>
      </c>
    </row>
    <row r="233" spans="1:11" ht="15">
      <c r="A233" s="63"/>
      <c r="B233" s="101" t="s">
        <v>54</v>
      </c>
      <c r="C233" s="35"/>
      <c r="D233" s="19">
        <f t="shared" si="72"/>
        <v>1</v>
      </c>
      <c r="E233" s="20">
        <v>1</v>
      </c>
      <c r="F233" s="18"/>
      <c r="G233" s="18"/>
      <c r="H233" s="21"/>
      <c r="I233" s="20"/>
      <c r="J233" s="18">
        <v>1</v>
      </c>
      <c r="K233" s="21"/>
    </row>
    <row r="234" spans="1:11" ht="15">
      <c r="A234" s="78"/>
      <c r="B234" s="24" t="s">
        <v>56</v>
      </c>
      <c r="C234" s="79"/>
      <c r="D234" s="26">
        <f t="shared" si="72"/>
        <v>0.5</v>
      </c>
      <c r="E234" s="27">
        <v>0.5</v>
      </c>
      <c r="F234" s="25"/>
      <c r="G234" s="25"/>
      <c r="H234" s="28"/>
      <c r="I234" s="27"/>
      <c r="J234" s="25">
        <v>0.5</v>
      </c>
      <c r="K234" s="28"/>
    </row>
    <row r="235" spans="1:11" ht="15">
      <c r="A235" s="77" t="s">
        <v>89</v>
      </c>
      <c r="B235" s="11" t="s">
        <v>76</v>
      </c>
      <c r="C235" s="30">
        <f>SUM(C237:C238)</f>
        <v>0</v>
      </c>
      <c r="D235" s="30">
        <f t="shared" si="72"/>
        <v>5.2</v>
      </c>
      <c r="E235" s="80">
        <f>SUM(E236:E238)</f>
        <v>5.2</v>
      </c>
      <c r="F235" s="30">
        <f aca="true" t="shared" si="79" ref="F235:K235">SUM(F236:F238)</f>
        <v>0</v>
      </c>
      <c r="G235" s="30">
        <f t="shared" si="79"/>
        <v>0</v>
      </c>
      <c r="H235" s="15">
        <f t="shared" si="79"/>
        <v>0</v>
      </c>
      <c r="I235" s="80">
        <f t="shared" si="79"/>
        <v>0</v>
      </c>
      <c r="J235" s="30">
        <f t="shared" si="79"/>
        <v>5.2</v>
      </c>
      <c r="K235" s="15">
        <f t="shared" si="79"/>
        <v>0</v>
      </c>
    </row>
    <row r="236" spans="1:11" ht="15">
      <c r="A236" s="120"/>
      <c r="B236" s="118" t="s">
        <v>52</v>
      </c>
      <c r="C236" s="59"/>
      <c r="D236" s="59">
        <f t="shared" si="72"/>
        <v>1</v>
      </c>
      <c r="E236" s="121">
        <v>1</v>
      </c>
      <c r="F236" s="59"/>
      <c r="G236" s="59"/>
      <c r="H236" s="109"/>
      <c r="I236" s="121"/>
      <c r="J236" s="59">
        <v>1</v>
      </c>
      <c r="K236" s="109"/>
    </row>
    <row r="237" spans="1:11" ht="15">
      <c r="A237" s="63"/>
      <c r="B237" s="101" t="s">
        <v>54</v>
      </c>
      <c r="C237" s="35"/>
      <c r="D237" s="19">
        <f t="shared" si="72"/>
        <v>2.2</v>
      </c>
      <c r="E237" s="20">
        <v>2.2</v>
      </c>
      <c r="F237" s="18"/>
      <c r="G237" s="18"/>
      <c r="H237" s="21"/>
      <c r="I237" s="20"/>
      <c r="J237" s="18">
        <v>2.2</v>
      </c>
      <c r="K237" s="21"/>
    </row>
    <row r="238" spans="1:11" ht="15">
      <c r="A238" s="78"/>
      <c r="B238" s="24" t="s">
        <v>56</v>
      </c>
      <c r="C238" s="79"/>
      <c r="D238" s="26">
        <f t="shared" si="72"/>
        <v>2</v>
      </c>
      <c r="E238" s="27">
        <v>2</v>
      </c>
      <c r="F238" s="25"/>
      <c r="G238" s="25"/>
      <c r="H238" s="28"/>
      <c r="I238" s="27"/>
      <c r="J238" s="25">
        <v>2</v>
      </c>
      <c r="K238" s="28"/>
    </row>
    <row r="239" spans="1:11" ht="15">
      <c r="A239" s="77" t="s">
        <v>90</v>
      </c>
      <c r="B239" s="11" t="s">
        <v>77</v>
      </c>
      <c r="C239" s="30">
        <f>SUM(C240)</f>
        <v>0</v>
      </c>
      <c r="D239" s="30">
        <f t="shared" si="72"/>
        <v>0.2</v>
      </c>
      <c r="E239" s="80">
        <f aca="true" t="shared" si="80" ref="E239:K239">SUM(E240)</f>
        <v>0.2</v>
      </c>
      <c r="F239" s="30">
        <f t="shared" si="80"/>
        <v>0</v>
      </c>
      <c r="G239" s="30">
        <f t="shared" si="80"/>
        <v>0</v>
      </c>
      <c r="H239" s="15">
        <f t="shared" si="80"/>
        <v>0</v>
      </c>
      <c r="I239" s="80">
        <f t="shared" si="80"/>
        <v>0</v>
      </c>
      <c r="J239" s="30">
        <f t="shared" si="80"/>
        <v>0.2</v>
      </c>
      <c r="K239" s="15">
        <f t="shared" si="80"/>
        <v>0</v>
      </c>
    </row>
    <row r="240" spans="1:11" ht="15">
      <c r="A240" s="78"/>
      <c r="B240" s="24" t="s">
        <v>56</v>
      </c>
      <c r="C240" s="79"/>
      <c r="D240" s="26">
        <f t="shared" si="72"/>
        <v>0.2</v>
      </c>
      <c r="E240" s="27">
        <v>0.2</v>
      </c>
      <c r="F240" s="25"/>
      <c r="G240" s="25"/>
      <c r="H240" s="28"/>
      <c r="I240" s="27"/>
      <c r="J240" s="25">
        <v>0.2</v>
      </c>
      <c r="K240" s="28"/>
    </row>
    <row r="241" spans="1:11" s="2" customFormat="1" ht="15">
      <c r="A241" s="119"/>
      <c r="B241" s="141" t="s">
        <v>124</v>
      </c>
      <c r="C241" s="125"/>
      <c r="D241" s="125">
        <f t="shared" si="72"/>
        <v>1</v>
      </c>
      <c r="E241" s="142">
        <f>SUM(E242)</f>
        <v>1</v>
      </c>
      <c r="F241" s="125">
        <f aca="true" t="shared" si="81" ref="F241:K241">SUM(F242)</f>
        <v>0</v>
      </c>
      <c r="G241" s="125">
        <f t="shared" si="81"/>
        <v>0</v>
      </c>
      <c r="H241" s="127">
        <f t="shared" si="81"/>
        <v>0</v>
      </c>
      <c r="I241" s="142">
        <f t="shared" si="81"/>
        <v>0</v>
      </c>
      <c r="J241" s="125">
        <f t="shared" si="81"/>
        <v>1</v>
      </c>
      <c r="K241" s="127">
        <f t="shared" si="81"/>
        <v>0</v>
      </c>
    </row>
    <row r="242" spans="1:11" ht="15">
      <c r="A242" s="78"/>
      <c r="B242" s="24" t="s">
        <v>56</v>
      </c>
      <c r="C242" s="143"/>
      <c r="D242" s="26">
        <f t="shared" si="72"/>
        <v>1</v>
      </c>
      <c r="E242" s="144">
        <v>1</v>
      </c>
      <c r="F242" s="26"/>
      <c r="G242" s="26"/>
      <c r="H242" s="28"/>
      <c r="I242" s="144"/>
      <c r="J242" s="26">
        <v>1</v>
      </c>
      <c r="K242" s="28"/>
    </row>
    <row r="243" spans="1:11" ht="15">
      <c r="A243" s="77" t="s">
        <v>91</v>
      </c>
      <c r="B243" s="11" t="s">
        <v>78</v>
      </c>
      <c r="C243" s="30">
        <f>SUM(C244:C245)</f>
        <v>0</v>
      </c>
      <c r="D243" s="30">
        <f t="shared" si="72"/>
        <v>4</v>
      </c>
      <c r="E243" s="80">
        <f aca="true" t="shared" si="82" ref="E243:K243">SUM(E244:E245)</f>
        <v>4</v>
      </c>
      <c r="F243" s="30">
        <f t="shared" si="82"/>
        <v>0</v>
      </c>
      <c r="G243" s="30">
        <f t="shared" si="82"/>
        <v>0</v>
      </c>
      <c r="H243" s="15">
        <f t="shared" si="82"/>
        <v>0</v>
      </c>
      <c r="I243" s="80">
        <f t="shared" si="82"/>
        <v>0</v>
      </c>
      <c r="J243" s="30">
        <f t="shared" si="82"/>
        <v>4</v>
      </c>
      <c r="K243" s="15">
        <f t="shared" si="82"/>
        <v>0</v>
      </c>
    </row>
    <row r="244" spans="1:11" ht="15">
      <c r="A244" s="145"/>
      <c r="B244" s="129" t="s">
        <v>56</v>
      </c>
      <c r="C244" s="146"/>
      <c r="D244" s="131">
        <f t="shared" si="72"/>
        <v>3</v>
      </c>
      <c r="E244" s="132">
        <v>3</v>
      </c>
      <c r="F244" s="130"/>
      <c r="G244" s="130"/>
      <c r="H244" s="133"/>
      <c r="I244" s="132"/>
      <c r="J244" s="130">
        <v>3</v>
      </c>
      <c r="K244" s="133"/>
    </row>
    <row r="245" spans="1:11" ht="15">
      <c r="A245" s="78"/>
      <c r="B245" s="24" t="s">
        <v>57</v>
      </c>
      <c r="C245" s="79"/>
      <c r="D245" s="131">
        <f>SUM(E245:H245)</f>
        <v>1</v>
      </c>
      <c r="E245" s="27">
        <v>1</v>
      </c>
      <c r="F245" s="25"/>
      <c r="G245" s="25"/>
      <c r="H245" s="28"/>
      <c r="I245" s="27"/>
      <c r="J245" s="25">
        <v>1</v>
      </c>
      <c r="K245" s="28"/>
    </row>
    <row r="246" spans="1:11" s="2" customFormat="1" ht="15">
      <c r="A246" s="77" t="s">
        <v>92</v>
      </c>
      <c r="B246" s="11" t="s">
        <v>123</v>
      </c>
      <c r="C246" s="12"/>
      <c r="D246" s="30">
        <f t="shared" si="72"/>
        <v>0.3</v>
      </c>
      <c r="E246" s="14">
        <f>SUM(E247)</f>
        <v>0.3</v>
      </c>
      <c r="F246" s="12">
        <f aca="true" t="shared" si="83" ref="F246:K246">SUM(F247)</f>
        <v>0</v>
      </c>
      <c r="G246" s="12">
        <f t="shared" si="83"/>
        <v>0</v>
      </c>
      <c r="H246" s="15">
        <f t="shared" si="83"/>
        <v>0</v>
      </c>
      <c r="I246" s="14">
        <f t="shared" si="83"/>
        <v>0</v>
      </c>
      <c r="J246" s="12">
        <f t="shared" si="83"/>
        <v>0.3</v>
      </c>
      <c r="K246" s="15">
        <f t="shared" si="83"/>
        <v>0</v>
      </c>
    </row>
    <row r="247" spans="1:11" ht="15">
      <c r="A247" s="78"/>
      <c r="B247" s="24" t="s">
        <v>56</v>
      </c>
      <c r="C247" s="79"/>
      <c r="D247" s="26">
        <f t="shared" si="72"/>
        <v>0.3</v>
      </c>
      <c r="E247" s="27">
        <v>0.3</v>
      </c>
      <c r="F247" s="25"/>
      <c r="G247" s="25"/>
      <c r="H247" s="28"/>
      <c r="I247" s="27"/>
      <c r="J247" s="25">
        <v>0.3</v>
      </c>
      <c r="K247" s="28"/>
    </row>
    <row r="248" spans="1:11" ht="15.75" thickBot="1">
      <c r="A248" s="81"/>
      <c r="B248" s="82"/>
      <c r="C248" s="83"/>
      <c r="D248" s="84"/>
      <c r="E248" s="85"/>
      <c r="F248" s="49"/>
      <c r="G248" s="49"/>
      <c r="H248" s="50"/>
      <c r="I248" s="85"/>
      <c r="J248" s="49"/>
      <c r="K248" s="50"/>
    </row>
    <row r="249" spans="1:11" ht="15">
      <c r="A249" s="185" t="s">
        <v>79</v>
      </c>
      <c r="B249" s="192"/>
      <c r="C249" s="170">
        <f>C219+C221+C223+C225+C227+C232+C235+C239+C241+C243+C246</f>
        <v>0</v>
      </c>
      <c r="D249" s="177">
        <f aca="true" t="shared" si="84" ref="D249:K249">D219+D221+D223+D225+D227+D232+D235+D239+D241+D243+D246</f>
        <v>15.95</v>
      </c>
      <c r="E249" s="169">
        <f t="shared" si="84"/>
        <v>15.95</v>
      </c>
      <c r="F249" s="170">
        <f t="shared" si="84"/>
        <v>0</v>
      </c>
      <c r="G249" s="170">
        <f t="shared" si="84"/>
        <v>0</v>
      </c>
      <c r="H249" s="171">
        <f t="shared" si="84"/>
        <v>0</v>
      </c>
      <c r="I249" s="169">
        <f t="shared" si="84"/>
        <v>0</v>
      </c>
      <c r="J249" s="170">
        <f t="shared" si="84"/>
        <v>15.95</v>
      </c>
      <c r="K249" s="171">
        <f t="shared" si="84"/>
        <v>0</v>
      </c>
    </row>
    <row r="250" spans="1:11" ht="15">
      <c r="A250" s="86"/>
      <c r="B250" s="53" t="s">
        <v>52</v>
      </c>
      <c r="C250" s="46">
        <f>C228+C236</f>
        <v>0</v>
      </c>
      <c r="D250" s="52">
        <f aca="true" t="shared" si="85" ref="D250:K250">D228+D236</f>
        <v>1.5</v>
      </c>
      <c r="E250" s="45">
        <f t="shared" si="85"/>
        <v>1.5</v>
      </c>
      <c r="F250" s="46">
        <f t="shared" si="85"/>
        <v>0</v>
      </c>
      <c r="G250" s="46">
        <f t="shared" si="85"/>
        <v>0</v>
      </c>
      <c r="H250" s="47">
        <f t="shared" si="85"/>
        <v>0</v>
      </c>
      <c r="I250" s="45">
        <f t="shared" si="85"/>
        <v>0</v>
      </c>
      <c r="J250" s="46">
        <f t="shared" si="85"/>
        <v>1.5</v>
      </c>
      <c r="K250" s="47">
        <f t="shared" si="85"/>
        <v>0</v>
      </c>
    </row>
    <row r="251" spans="1:11" ht="15">
      <c r="A251" s="86"/>
      <c r="B251" s="53" t="s">
        <v>54</v>
      </c>
      <c r="C251" s="46">
        <f>C224+C226+C229+C233+C237</f>
        <v>0</v>
      </c>
      <c r="D251" s="26">
        <f aca="true" t="shared" si="86" ref="D251:K251">D224+D226+D229+D233+D237</f>
        <v>3.5</v>
      </c>
      <c r="E251" s="45">
        <f t="shared" si="86"/>
        <v>3.5</v>
      </c>
      <c r="F251" s="46">
        <f t="shared" si="86"/>
        <v>0</v>
      </c>
      <c r="G251" s="46">
        <f t="shared" si="86"/>
        <v>0</v>
      </c>
      <c r="H251" s="47">
        <f t="shared" si="86"/>
        <v>0</v>
      </c>
      <c r="I251" s="45">
        <f t="shared" si="86"/>
        <v>0</v>
      </c>
      <c r="J251" s="46">
        <f t="shared" si="86"/>
        <v>3.5</v>
      </c>
      <c r="K251" s="47">
        <f t="shared" si="86"/>
        <v>0</v>
      </c>
    </row>
    <row r="252" spans="1:11" ht="15">
      <c r="A252" s="86"/>
      <c r="B252" s="53" t="s">
        <v>56</v>
      </c>
      <c r="C252" s="46">
        <f>C220+C222+C230+C234+C238+C240+C242+C244+C247</f>
        <v>0</v>
      </c>
      <c r="D252" s="52">
        <f aca="true" t="shared" si="87" ref="D252:K252">D220+D222+D230+D234+D238+D240+D242+D244+D247</f>
        <v>8.950000000000001</v>
      </c>
      <c r="E252" s="45">
        <f t="shared" si="87"/>
        <v>8.950000000000001</v>
      </c>
      <c r="F252" s="46">
        <f t="shared" si="87"/>
        <v>0</v>
      </c>
      <c r="G252" s="46">
        <f t="shared" si="87"/>
        <v>0</v>
      </c>
      <c r="H252" s="47">
        <f t="shared" si="87"/>
        <v>0</v>
      </c>
      <c r="I252" s="45">
        <f t="shared" si="87"/>
        <v>0</v>
      </c>
      <c r="J252" s="46">
        <f t="shared" si="87"/>
        <v>8.950000000000001</v>
      </c>
      <c r="K252" s="47">
        <f t="shared" si="87"/>
        <v>0</v>
      </c>
    </row>
    <row r="253" spans="1:11" ht="15.75" thickBot="1">
      <c r="A253" s="87"/>
      <c r="B253" s="88" t="s">
        <v>57</v>
      </c>
      <c r="C253" s="55">
        <f>C231+C245</f>
        <v>0</v>
      </c>
      <c r="D253" s="76">
        <f aca="true" t="shared" si="88" ref="D253:K253">D231+D245</f>
        <v>2</v>
      </c>
      <c r="E253" s="54">
        <f t="shared" si="88"/>
        <v>2</v>
      </c>
      <c r="F253" s="55">
        <f t="shared" si="88"/>
        <v>0</v>
      </c>
      <c r="G253" s="55">
        <f t="shared" si="88"/>
        <v>0</v>
      </c>
      <c r="H253" s="56">
        <f t="shared" si="88"/>
        <v>0</v>
      </c>
      <c r="I253" s="54">
        <f t="shared" si="88"/>
        <v>0</v>
      </c>
      <c r="J253" s="55">
        <f t="shared" si="88"/>
        <v>2</v>
      </c>
      <c r="K253" s="56">
        <f t="shared" si="88"/>
        <v>0</v>
      </c>
    </row>
    <row r="254" spans="1:11" ht="15">
      <c r="A254" s="190" t="s">
        <v>33</v>
      </c>
      <c r="B254" s="191"/>
      <c r="C254" s="172">
        <f aca="true" t="shared" si="89" ref="C254:K254">C66+C211+C249</f>
        <v>4031.635</v>
      </c>
      <c r="D254" s="173">
        <f t="shared" si="89"/>
        <v>35458.405</v>
      </c>
      <c r="E254" s="174">
        <f t="shared" si="89"/>
        <v>23865.164999999997</v>
      </c>
      <c r="F254" s="175">
        <f t="shared" si="89"/>
        <v>10041</v>
      </c>
      <c r="G254" s="175">
        <f t="shared" si="89"/>
        <v>221.24</v>
      </c>
      <c r="H254" s="176">
        <f t="shared" si="89"/>
        <v>1331</v>
      </c>
      <c r="I254" s="174">
        <f t="shared" si="89"/>
        <v>90.975</v>
      </c>
      <c r="J254" s="175">
        <f t="shared" si="89"/>
        <v>33061.27999999999</v>
      </c>
      <c r="K254" s="176">
        <f t="shared" si="89"/>
        <v>2306.15</v>
      </c>
    </row>
    <row r="255" spans="1:11" ht="15">
      <c r="A255" s="89"/>
      <c r="B255" s="53" t="s">
        <v>51</v>
      </c>
      <c r="C255" s="157">
        <f>C67+C212</f>
        <v>8.325</v>
      </c>
      <c r="D255" s="162">
        <f aca="true" t="shared" si="90" ref="D255:K255">D67+D212</f>
        <v>950.925</v>
      </c>
      <c r="E255" s="90">
        <f t="shared" si="90"/>
        <v>900.925</v>
      </c>
      <c r="F255" s="157">
        <f t="shared" si="90"/>
        <v>50</v>
      </c>
      <c r="G255" s="157">
        <f t="shared" si="90"/>
        <v>0</v>
      </c>
      <c r="H255" s="158">
        <f t="shared" si="90"/>
        <v>0</v>
      </c>
      <c r="I255" s="90">
        <f t="shared" si="90"/>
        <v>3.325</v>
      </c>
      <c r="J255" s="162">
        <f t="shared" si="90"/>
        <v>894.1</v>
      </c>
      <c r="K255" s="158">
        <f t="shared" si="90"/>
        <v>53.5</v>
      </c>
    </row>
    <row r="256" spans="1:11" ht="15">
      <c r="A256" s="89"/>
      <c r="B256" s="53" t="s">
        <v>52</v>
      </c>
      <c r="C256" s="46">
        <f>C68+C213+C250</f>
        <v>1888</v>
      </c>
      <c r="D256" s="52">
        <f aca="true" t="shared" si="91" ref="D256:K256">D68+D213+D250</f>
        <v>7236.5</v>
      </c>
      <c r="E256" s="45">
        <f t="shared" si="91"/>
        <v>3086.5</v>
      </c>
      <c r="F256" s="46">
        <f t="shared" si="91"/>
        <v>4130</v>
      </c>
      <c r="G256" s="46">
        <f t="shared" si="91"/>
        <v>20</v>
      </c>
      <c r="H256" s="47">
        <f t="shared" si="91"/>
        <v>0</v>
      </c>
      <c r="I256" s="45">
        <f t="shared" si="91"/>
        <v>0</v>
      </c>
      <c r="J256" s="46">
        <f t="shared" si="91"/>
        <v>7234.5</v>
      </c>
      <c r="K256" s="47">
        <f t="shared" si="91"/>
        <v>2</v>
      </c>
    </row>
    <row r="257" spans="1:11" ht="15">
      <c r="A257" s="89"/>
      <c r="B257" s="53" t="s">
        <v>53</v>
      </c>
      <c r="C257" s="46">
        <f>C69+C214</f>
        <v>0</v>
      </c>
      <c r="D257" s="52">
        <f aca="true" t="shared" si="92" ref="D257:K257">D69+D214</f>
        <v>5475.699999999999</v>
      </c>
      <c r="E257" s="45">
        <f t="shared" si="92"/>
        <v>1438.7000000000003</v>
      </c>
      <c r="F257" s="46">
        <f t="shared" si="92"/>
        <v>2711</v>
      </c>
      <c r="G257" s="46">
        <f t="shared" si="92"/>
        <v>0</v>
      </c>
      <c r="H257" s="47">
        <f t="shared" si="92"/>
        <v>1326</v>
      </c>
      <c r="I257" s="45">
        <f t="shared" si="92"/>
        <v>0</v>
      </c>
      <c r="J257" s="46">
        <f t="shared" si="92"/>
        <v>4125.700000000001</v>
      </c>
      <c r="K257" s="47">
        <f t="shared" si="92"/>
        <v>1350</v>
      </c>
    </row>
    <row r="258" spans="1:11" ht="15">
      <c r="A258" s="89"/>
      <c r="B258" s="53" t="s">
        <v>54</v>
      </c>
      <c r="C258" s="46">
        <f>C251+C215+C70</f>
        <v>527</v>
      </c>
      <c r="D258" s="46">
        <f aca="true" t="shared" si="93" ref="D258:K258">D251+D215+D70</f>
        <v>5825.960000000001</v>
      </c>
      <c r="E258" s="45">
        <f t="shared" si="93"/>
        <v>5596.770000000001</v>
      </c>
      <c r="F258" s="46">
        <f t="shared" si="93"/>
        <v>100</v>
      </c>
      <c r="G258" s="46">
        <f t="shared" si="93"/>
        <v>129.19</v>
      </c>
      <c r="H258" s="47">
        <f t="shared" si="93"/>
        <v>0</v>
      </c>
      <c r="I258" s="45">
        <f t="shared" si="93"/>
        <v>4</v>
      </c>
      <c r="J258" s="46">
        <f t="shared" si="93"/>
        <v>5821.960000000001</v>
      </c>
      <c r="K258" s="47">
        <f t="shared" si="93"/>
        <v>0</v>
      </c>
    </row>
    <row r="259" spans="1:11" ht="15">
      <c r="A259" s="89"/>
      <c r="B259" s="53" t="s">
        <v>56</v>
      </c>
      <c r="C259" s="46">
        <f>C252+C216+C71</f>
        <v>896.3100000000001</v>
      </c>
      <c r="D259" s="52">
        <f aca="true" t="shared" si="94" ref="D259:K259">D252+D216+D71</f>
        <v>2720.32</v>
      </c>
      <c r="E259" s="45">
        <f t="shared" si="94"/>
        <v>2593.27</v>
      </c>
      <c r="F259" s="46">
        <f t="shared" si="94"/>
        <v>50</v>
      </c>
      <c r="G259" s="46">
        <f t="shared" si="94"/>
        <v>72.05</v>
      </c>
      <c r="H259" s="47">
        <f t="shared" si="94"/>
        <v>5</v>
      </c>
      <c r="I259" s="45">
        <f t="shared" si="94"/>
        <v>29.65</v>
      </c>
      <c r="J259" s="46">
        <f t="shared" si="94"/>
        <v>1817.5199999999998</v>
      </c>
      <c r="K259" s="47">
        <f t="shared" si="94"/>
        <v>873.15</v>
      </c>
    </row>
    <row r="260" spans="1:11" ht="15.75" thickBot="1">
      <c r="A260" s="91"/>
      <c r="B260" s="88" t="s">
        <v>57</v>
      </c>
      <c r="C260" s="55">
        <f>C253+C217+C72</f>
        <v>712</v>
      </c>
      <c r="D260" s="76">
        <f aca="true" t="shared" si="95" ref="D260:K260">D253+D217+D72</f>
        <v>13249</v>
      </c>
      <c r="E260" s="54">
        <f t="shared" si="95"/>
        <v>10249</v>
      </c>
      <c r="F260" s="55">
        <f t="shared" si="95"/>
        <v>3000</v>
      </c>
      <c r="G260" s="55">
        <f t="shared" si="95"/>
        <v>0</v>
      </c>
      <c r="H260" s="56">
        <f t="shared" si="95"/>
        <v>0</v>
      </c>
      <c r="I260" s="54">
        <f t="shared" si="95"/>
        <v>54</v>
      </c>
      <c r="J260" s="55">
        <f t="shared" si="95"/>
        <v>13167.5</v>
      </c>
      <c r="K260" s="56">
        <f t="shared" si="95"/>
        <v>27.5</v>
      </c>
    </row>
    <row r="261" spans="1:11" ht="15">
      <c r="A261" s="92"/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1:10" ht="15">
      <c r="A262" s="92"/>
      <c r="B262" s="93"/>
      <c r="C262" s="94"/>
      <c r="D262" s="94"/>
      <c r="E262" s="94"/>
      <c r="F262" s="94"/>
      <c r="G262" s="94"/>
      <c r="H262" s="94"/>
      <c r="I262" s="94"/>
      <c r="J262" s="94"/>
    </row>
    <row r="263" spans="1:10" ht="12.75">
      <c r="A263" s="95"/>
      <c r="B263" s="94"/>
      <c r="C263" s="94"/>
      <c r="D263" s="94"/>
      <c r="E263" s="94"/>
      <c r="F263" s="94"/>
      <c r="G263" s="94"/>
      <c r="H263" s="94"/>
      <c r="I263" s="94"/>
      <c r="J263" s="94"/>
    </row>
    <row r="264" ht="15.75">
      <c r="A264" s="96"/>
    </row>
    <row r="265" spans="1:6" s="98" customFormat="1" ht="15.75">
      <c r="A265" s="96"/>
      <c r="B265" s="97"/>
      <c r="F265" s="97"/>
    </row>
    <row r="266" s="98" customFormat="1" ht="15.75">
      <c r="A266" s="99"/>
    </row>
    <row r="267" ht="12.75">
      <c r="A267" s="100"/>
    </row>
    <row r="268" spans="1:5" ht="12.75">
      <c r="A268" s="178"/>
      <c r="B268" s="179"/>
      <c r="C268" s="179"/>
      <c r="D268" s="179"/>
      <c r="E268" s="179"/>
    </row>
  </sheetData>
  <sheetProtection/>
  <mergeCells count="23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268:E268"/>
    <mergeCell ref="A73:K73"/>
    <mergeCell ref="A66:B66"/>
    <mergeCell ref="A211:B211"/>
    <mergeCell ref="A218:K218"/>
    <mergeCell ref="A254:B254"/>
    <mergeCell ref="A249:B24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2013-09-16T06:17:05Z</cp:lastPrinted>
  <dcterms:created xsi:type="dcterms:W3CDTF">2011-07-29T12:08:17Z</dcterms:created>
  <dcterms:modified xsi:type="dcterms:W3CDTF">2013-10-01T06:13:32Z</dcterms:modified>
  <cp:category/>
  <cp:version/>
  <cp:contentType/>
  <cp:contentStatus/>
</cp:coreProperties>
</file>