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95" activeTab="0"/>
  </bookViews>
  <sheets>
    <sheet name="DP_to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<sst xmlns="http://schemas.openxmlformats.org/spreadsheetml/2006/main" count="164" uniqueCount="83">
  <si>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</si>
  <si>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</si>
  <si>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</si>
  <si>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</si>
  <si>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</si>
  <si>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</si>
  <si>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</si>
  <si>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</si>
  <si>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</si>
  <si>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</si>
  <si>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</si>
  <si>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</si>
  <si>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</si>
  <si>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ОБЩО І+ІІ+III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</si>
  <si>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</si>
  <si>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</si>
  <si>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</si>
  <si>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</si>
  <si>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</si>
  <si>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</si>
  <si>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</si>
  <si>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</si>
  <si>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</si>
  <si>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A-194</t>
  </si>
  <si>
    <t>P. Agate F</t>
  </si>
  <si>
    <t>P. I 45-51</t>
  </si>
  <si>
    <t>P. R-16</t>
  </si>
  <si>
    <t xml:space="preserve">15.03.2013 </t>
  </si>
  <si>
    <t>ЮЗДП-Благоевград</t>
  </si>
  <si>
    <t>P. Guardi</t>
  </si>
  <si>
    <t>ЮЦДП-Смолян</t>
  </si>
  <si>
    <t>ЮИДП-Сливен</t>
  </si>
  <si>
    <t>Прихващане%</t>
  </si>
  <si>
    <t>І. Едногодишни</t>
  </si>
  <si>
    <t>Черна топола</t>
  </si>
  <si>
    <t>СЗДП - Враца</t>
  </si>
  <si>
    <t>27.03.2014</t>
  </si>
  <si>
    <t>21.03.2014</t>
  </si>
  <si>
    <t>21.03.2013</t>
  </si>
  <si>
    <t>23.03.2013</t>
  </si>
  <si>
    <t>20.03.2014</t>
  </si>
  <si>
    <t>17.03.2014</t>
  </si>
  <si>
    <t>14.03.2014</t>
  </si>
  <si>
    <t>СЦДП - Габрово</t>
  </si>
  <si>
    <t>P. MC</t>
  </si>
  <si>
    <t xml:space="preserve">P. Pannonia </t>
  </si>
  <si>
    <t xml:space="preserve">м. октомври 2015 г. </t>
  </si>
  <si>
    <t>ІІ. Двегодишни</t>
  </si>
  <si>
    <t>IІІ. Тригодишни</t>
  </si>
  <si>
    <t xml:space="preserve">ІV. Четиригодишни </t>
  </si>
  <si>
    <t>17.03.-10.04.2015</t>
  </si>
  <si>
    <t>25.03-09.04.2015</t>
  </si>
  <si>
    <t>25.03.2015</t>
  </si>
  <si>
    <t>24.03.2015</t>
  </si>
  <si>
    <t>06.04.2015</t>
  </si>
  <si>
    <t>12.03.-02.04.2015</t>
  </si>
  <si>
    <t>P. vernirubens</t>
  </si>
  <si>
    <t>19.03.-09.04.2015</t>
  </si>
  <si>
    <t>14.03.-17.03.2015</t>
  </si>
  <si>
    <t>14.03.-20.03.2015</t>
  </si>
  <si>
    <t>09.03.-14.04.2015</t>
  </si>
  <si>
    <t>14.04.2015</t>
  </si>
  <si>
    <t>31.03.2014</t>
  </si>
  <si>
    <t>08.04.2015</t>
  </si>
  <si>
    <t>27.03.2015</t>
  </si>
  <si>
    <t>20.03.2015</t>
  </si>
  <si>
    <t>02.04.2015</t>
  </si>
  <si>
    <t>10.04.2015</t>
  </si>
  <si>
    <t>24.03.2014</t>
  </si>
  <si>
    <t>23.03.2014</t>
  </si>
  <si>
    <t>25.03.2014</t>
  </si>
  <si>
    <t>MNDV</t>
  </si>
  <si>
    <t>02.04.2015-18.04.2015</t>
  </si>
  <si>
    <t>29.03.2015</t>
  </si>
  <si>
    <t>март 2015</t>
  </si>
  <si>
    <t>17.04.2015</t>
  </si>
  <si>
    <t>NNDB</t>
  </si>
  <si>
    <t>18.04.2015</t>
  </si>
  <si>
    <t>март  - 02.04.2015</t>
  </si>
  <si>
    <t>28.03.2015 - 20.04.2015</t>
  </si>
  <si>
    <t>март 2015 - 01.04.2015</t>
  </si>
  <si>
    <t>март - 17.04.2015</t>
  </si>
  <si>
    <t>Март 2014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</si>
</sst>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32" borderId="1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0" fontId="1" fillId="0" borderId="16" xfId="0" applyFont="1" applyBorder="1" applyAlignment="1" quotePrefix="1">
      <alignment horizontal="center" vertical="top" wrapText="1"/>
    </xf>
    <xf numFmtId="0" fontId="1" fillId="0" borderId="17" xfId="0" applyFont="1" applyBorder="1" applyAlignment="1" quotePrefix="1">
      <alignment horizontal="center" vertical="top" wrapText="1"/>
    </xf>
    <xf numFmtId="0" fontId="19" fillId="0" borderId="18" xfId="0" applyFont="1" applyBorder="1" applyAlignment="1">
      <alignment horizontal="left" vertical="top" wrapText="1"/>
    </xf>
    <xf numFmtId="2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2" fontId="1" fillId="0" borderId="16" xfId="0" applyNumberFormat="1" applyFont="1" applyBorder="1" applyAlignment="1">
      <alignment vertical="top" wrapText="1"/>
    </xf>
    <xf numFmtId="0" fontId="16" fillId="32" borderId="15" xfId="0" applyFont="1" applyFill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6" xfId="0" applyFont="1" applyBorder="1" applyAlignment="1" quotePrefix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 quotePrefix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 quotePrefix="1">
      <alignment horizontal="center" vertical="center" wrapText="1"/>
    </xf>
    <xf numFmtId="0" fontId="19" fillId="0" borderId="27" xfId="0" applyFont="1" applyBorder="1" applyAlignment="1" quotePrefix="1">
      <alignment horizontal="center" vertical="center" wrapText="1"/>
    </xf>
    <xf numFmtId="1" fontId="18" fillId="0" borderId="27" xfId="0" applyNumberFormat="1" applyFont="1" applyBorder="1" applyAlignment="1">
      <alignment horizontal="right" vertical="center" wrapText="1"/>
    </xf>
    <xf numFmtId="2" fontId="19" fillId="0" borderId="16" xfId="0" applyNumberFormat="1" applyFont="1" applyBorder="1" applyAlignment="1">
      <alignment horizontal="right" vertical="center" wrapText="1"/>
    </xf>
    <xf numFmtId="1" fontId="18" fillId="0" borderId="21" xfId="0" applyNumberFormat="1" applyFont="1" applyBorder="1" applyAlignment="1">
      <alignment horizontal="right" vertical="center" wrapText="1"/>
    </xf>
    <xf numFmtId="2" fontId="19" fillId="0" borderId="23" xfId="0" applyNumberFormat="1" applyFont="1" applyBorder="1" applyAlignment="1">
      <alignment horizontal="right" vertical="center" wrapText="1"/>
    </xf>
    <xf numFmtId="2" fontId="19" fillId="0" borderId="27" xfId="0" applyNumberFormat="1" applyFont="1" applyBorder="1" applyAlignment="1">
      <alignment horizontal="right" vertical="center" wrapText="1"/>
    </xf>
    <xf numFmtId="2" fontId="18" fillId="0" borderId="27" xfId="0" applyNumberFormat="1" applyFont="1" applyBorder="1" applyAlignment="1">
      <alignment horizontal="right" vertical="center" wrapText="1"/>
    </xf>
    <xf numFmtId="2" fontId="18" fillId="0" borderId="21" xfId="0" applyNumberFormat="1" applyFont="1" applyBorder="1" applyAlignment="1">
      <alignment horizontal="right" vertical="center" wrapText="1"/>
    </xf>
    <xf numFmtId="2" fontId="19" fillId="0" borderId="30" xfId="0" applyNumberFormat="1" applyFont="1" applyBorder="1" applyAlignment="1">
      <alignment horizontal="right" vertical="center" wrapText="1"/>
    </xf>
    <xf numFmtId="0" fontId="18" fillId="32" borderId="31" xfId="0" applyFont="1" applyFill="1" applyBorder="1" applyAlignment="1">
      <alignment horizontal="left" vertical="top" wrapText="1"/>
    </xf>
    <xf numFmtId="0" fontId="18" fillId="0" borderId="32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left" vertical="top" wrapText="1"/>
    </xf>
    <xf numFmtId="17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 wrapText="1"/>
    </xf>
    <xf numFmtId="0" fontId="18" fillId="0" borderId="26" xfId="0" applyFont="1" applyFill="1" applyBorder="1" applyAlignment="1">
      <alignment horizontal="left"/>
    </xf>
    <xf numFmtId="17" fontId="16" fillId="0" borderId="2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9" fillId="0" borderId="18" xfId="0" applyFont="1" applyFill="1" applyBorder="1" applyAlignment="1">
      <alignment horizontal="left" vertical="top" wrapText="1"/>
    </xf>
    <xf numFmtId="17" fontId="1" fillId="0" borderId="16" xfId="0" applyNumberFormat="1" applyFont="1" applyFill="1" applyBorder="1" applyAlignment="1" quotePrefix="1">
      <alignment horizontal="center" vertical="top" wrapText="1"/>
    </xf>
    <xf numFmtId="2" fontId="1" fillId="0" borderId="16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8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 quotePrefix="1">
      <alignment horizontal="center" vertical="top" wrapText="1"/>
    </xf>
    <xf numFmtId="0" fontId="16" fillId="0" borderId="25" xfId="0" applyFont="1" applyFill="1" applyBorder="1" applyAlignment="1">
      <alignment vertical="top" wrapText="1"/>
    </xf>
    <xf numFmtId="0" fontId="19" fillId="0" borderId="23" xfId="0" applyFont="1" applyFill="1" applyBorder="1" applyAlignment="1" quotePrefix="1">
      <alignment horizontal="center" vertical="top" wrapText="1"/>
    </xf>
    <xf numFmtId="0" fontId="1" fillId="0" borderId="27" xfId="0" applyFont="1" applyFill="1" applyBorder="1" applyAlignment="1" quotePrefix="1">
      <alignment horizontal="center" vertical="top" wrapText="1"/>
    </xf>
    <xf numFmtId="0" fontId="19" fillId="0" borderId="18" xfId="0" applyFont="1" applyFill="1" applyBorder="1" applyAlignment="1">
      <alignment horizontal="left"/>
    </xf>
    <xf numFmtId="0" fontId="1" fillId="0" borderId="16" xfId="0" applyFont="1" applyFill="1" applyBorder="1" applyAlignment="1" quotePrefix="1">
      <alignment horizontal="center" vertical="top" wrapText="1"/>
    </xf>
    <xf numFmtId="1" fontId="19" fillId="0" borderId="0" xfId="0" applyNumberFormat="1" applyFont="1" applyFill="1" applyAlignment="1">
      <alignment/>
    </xf>
    <xf numFmtId="0" fontId="1" fillId="0" borderId="27" xfId="0" applyFont="1" applyFill="1" applyBorder="1" applyAlignment="1">
      <alignment horizontal="center" vertical="top" wrapText="1"/>
    </xf>
    <xf numFmtId="1" fontId="19" fillId="0" borderId="0" xfId="0" applyNumberFormat="1" applyFont="1" applyAlignment="1">
      <alignment/>
    </xf>
    <xf numFmtId="14" fontId="19" fillId="0" borderId="23" xfId="0" applyNumberFormat="1" applyFont="1" applyBorder="1" applyAlignment="1" quotePrefix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0" xfId="0" applyFont="1" applyBorder="1" applyAlignment="1" quotePrefix="1">
      <alignment horizontal="center" vertical="center" wrapText="1"/>
    </xf>
    <xf numFmtId="2" fontId="19" fillId="0" borderId="29" xfId="0" applyNumberFormat="1" applyFont="1" applyBorder="1" applyAlignment="1" quotePrefix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 quotePrefix="1">
      <alignment horizontal="center" vertical="center" wrapText="1"/>
    </xf>
    <xf numFmtId="17" fontId="19" fillId="0" borderId="29" xfId="0" applyNumberFormat="1" applyFont="1" applyBorder="1" applyAlignment="1" quotePrefix="1">
      <alignment horizontal="center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wrapText="1"/>
    </xf>
    <xf numFmtId="3" fontId="19" fillId="0" borderId="39" xfId="0" applyNumberFormat="1" applyFont="1" applyBorder="1" applyAlignment="1">
      <alignment horizontal="right" wrapText="1"/>
    </xf>
    <xf numFmtId="3" fontId="19" fillId="0" borderId="37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3" fontId="18" fillId="0" borderId="36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42" xfId="0" applyNumberFormat="1" applyFont="1" applyBorder="1" applyAlignment="1">
      <alignment horizontal="right" vertical="center" wrapText="1"/>
    </xf>
    <xf numFmtId="3" fontId="16" fillId="32" borderId="15" xfId="0" applyNumberFormat="1" applyFont="1" applyFill="1" applyBorder="1" applyAlignment="1">
      <alignment vertical="top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16" xfId="0" applyNumberFormat="1" applyFont="1" applyBorder="1" applyAlignment="1">
      <alignment horizontal="right" vertical="center" wrapText="1"/>
    </xf>
    <xf numFmtId="4" fontId="18" fillId="0" borderId="21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9" fillId="0" borderId="27" xfId="0" applyNumberFormat="1" applyFont="1" applyBorder="1" applyAlignment="1">
      <alignment horizontal="right" vertical="center" wrapText="1"/>
    </xf>
    <xf numFmtId="4" fontId="18" fillId="0" borderId="25" xfId="0" applyNumberFormat="1" applyFont="1" applyBorder="1" applyAlignment="1">
      <alignment horizontal="right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 quotePrefix="1">
      <alignment horizontal="right" vertical="center" wrapText="1"/>
    </xf>
    <xf numFmtId="3" fontId="16" fillId="0" borderId="27" xfId="0" applyNumberFormat="1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3" fontId="16" fillId="0" borderId="25" xfId="0" applyNumberFormat="1" applyFont="1" applyFill="1" applyBorder="1" applyAlignment="1">
      <alignment vertical="top" wrapText="1"/>
    </xf>
    <xf numFmtId="3" fontId="19" fillId="0" borderId="23" xfId="0" applyNumberFormat="1" applyFont="1" applyFill="1" applyBorder="1" applyAlignment="1">
      <alignment vertical="top" wrapText="1"/>
    </xf>
    <xf numFmtId="3" fontId="19" fillId="0" borderId="16" xfId="0" applyNumberFormat="1" applyFont="1" applyFill="1" applyBorder="1" applyAlignment="1">
      <alignment vertical="top" wrapText="1"/>
    </xf>
    <xf numFmtId="3" fontId="16" fillId="0" borderId="36" xfId="0" applyNumberFormat="1" applyFont="1" applyFill="1" applyBorder="1" applyAlignment="1">
      <alignment vertical="top" wrapText="1"/>
    </xf>
    <xf numFmtId="3" fontId="19" fillId="0" borderId="39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 vertical="top" wrapText="1"/>
    </xf>
    <xf numFmtId="3" fontId="19" fillId="0" borderId="43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16" fillId="0" borderId="44" xfId="0" applyNumberFormat="1" applyFont="1" applyBorder="1" applyAlignment="1">
      <alignment vertical="top" wrapText="1"/>
    </xf>
    <xf numFmtId="3" fontId="0" fillId="0" borderId="45" xfId="0" applyNumberFormat="1" applyBorder="1" applyAlignment="1">
      <alignment/>
    </xf>
    <xf numFmtId="3" fontId="16" fillId="32" borderId="46" xfId="0" applyNumberFormat="1" applyFont="1" applyFill="1" applyBorder="1" applyAlignment="1">
      <alignment vertical="top" wrapText="1"/>
    </xf>
    <xf numFmtId="0" fontId="18" fillId="33" borderId="31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center" vertical="top" wrapText="1"/>
    </xf>
    <xf numFmtId="3" fontId="16" fillId="33" borderId="15" xfId="0" applyNumberFormat="1" applyFont="1" applyFill="1" applyBorder="1" applyAlignment="1">
      <alignment vertical="top" wrapText="1"/>
    </xf>
    <xf numFmtId="1" fontId="16" fillId="33" borderId="15" xfId="0" applyNumberFormat="1" applyFont="1" applyFill="1" applyBorder="1" applyAlignment="1">
      <alignment vertical="top" wrapText="1"/>
    </xf>
    <xf numFmtId="3" fontId="16" fillId="33" borderId="46" xfId="0" applyNumberFormat="1" applyFont="1" applyFill="1" applyBorder="1" applyAlignment="1">
      <alignment vertical="top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6" fillId="0" borderId="5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52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18" fillId="0" borderId="5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2" fontId="16" fillId="0" borderId="57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2" fontId="18" fillId="0" borderId="58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8.28125" style="6" customWidth="1"/>
    <col min="2" max="2" width="11.140625" style="7" customWidth="1"/>
    <col min="3" max="3" width="12.28125" style="10" customWidth="1"/>
    <col min="4" max="4" width="11.8515625" style="10" customWidth="1"/>
    <col min="5" max="5" width="12.421875" style="22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spans="7:8" ht="15">
      <c r="G1" s="10" t="s">
        <v>17</v>
      </c>
      <c r="H1" s="8"/>
    </row>
    <row r="2" spans="1:8" ht="15">
      <c r="A2" s="156" t="s">
        <v>18</v>
      </c>
      <c r="B2" s="157"/>
      <c r="C2" s="157"/>
      <c r="D2" s="157"/>
      <c r="E2" s="157"/>
      <c r="F2" s="157"/>
      <c r="G2" s="157"/>
      <c r="H2" s="157"/>
    </row>
    <row r="4" spans="1:8" ht="15">
      <c r="A4" s="158" t="s">
        <v>16</v>
      </c>
      <c r="B4" s="158"/>
      <c r="C4" s="158"/>
      <c r="D4" s="158"/>
      <c r="E4" s="158"/>
      <c r="F4" s="158"/>
      <c r="G4" s="158"/>
      <c r="H4" s="158"/>
    </row>
    <row r="6" spans="1:8" ht="20.25" customHeight="1">
      <c r="A6" s="159" t="s">
        <v>8</v>
      </c>
      <c r="B6" s="160"/>
      <c r="C6" s="160"/>
      <c r="D6" s="160"/>
      <c r="E6" s="160"/>
      <c r="F6" s="160"/>
      <c r="G6" s="160"/>
      <c r="H6" s="161"/>
    </row>
    <row r="7" spans="1:8" ht="15">
      <c r="A7" s="162" t="s">
        <v>0</v>
      </c>
      <c r="B7" s="163"/>
      <c r="C7" s="163"/>
      <c r="D7" s="163"/>
      <c r="E7" s="163"/>
      <c r="F7" s="163"/>
      <c r="G7" s="163"/>
      <c r="H7" s="157"/>
    </row>
    <row r="8" spans="1:8" ht="15">
      <c r="A8" s="162" t="s">
        <v>46</v>
      </c>
      <c r="B8" s="157"/>
      <c r="C8" s="157"/>
      <c r="D8" s="157"/>
      <c r="E8" s="157"/>
      <c r="F8" s="157"/>
      <c r="G8" s="157"/>
      <c r="H8" s="157"/>
    </row>
    <row r="9" ht="15.75" customHeight="1" thickBot="1"/>
    <row r="10" spans="1:8" ht="27.75" customHeight="1">
      <c r="A10" s="167" t="s">
        <v>3</v>
      </c>
      <c r="B10" s="170" t="s">
        <v>4</v>
      </c>
      <c r="C10" s="170" t="s">
        <v>5</v>
      </c>
      <c r="D10" s="170" t="s">
        <v>6</v>
      </c>
      <c r="E10" s="173" t="s">
        <v>32</v>
      </c>
      <c r="F10" s="148" t="s">
        <v>1</v>
      </c>
      <c r="G10" s="149"/>
      <c r="H10" s="150"/>
    </row>
    <row r="11" spans="1:8" ht="24.75" customHeight="1">
      <c r="A11" s="168"/>
      <c r="B11" s="171"/>
      <c r="C11" s="176"/>
      <c r="D11" s="171"/>
      <c r="E11" s="174"/>
      <c r="F11" s="151"/>
      <c r="G11" s="152"/>
      <c r="H11" s="153"/>
    </row>
    <row r="12" spans="1:8" ht="39" customHeight="1" thickBot="1">
      <c r="A12" s="169"/>
      <c r="B12" s="172"/>
      <c r="C12" s="177"/>
      <c r="D12" s="172"/>
      <c r="E12" s="175"/>
      <c r="F12" s="1" t="s">
        <v>19</v>
      </c>
      <c r="G12" s="1" t="s">
        <v>20</v>
      </c>
      <c r="H12" s="2" t="s">
        <v>21</v>
      </c>
    </row>
    <row r="13" spans="1:8" ht="17.25" customHeight="1" thickBot="1">
      <c r="A13" s="3">
        <v>1</v>
      </c>
      <c r="B13" s="4">
        <v>2</v>
      </c>
      <c r="C13" s="5">
        <v>3</v>
      </c>
      <c r="D13" s="4">
        <v>4</v>
      </c>
      <c r="E13" s="29">
        <v>5</v>
      </c>
      <c r="F13" s="5">
        <v>6</v>
      </c>
      <c r="G13" s="5">
        <v>7</v>
      </c>
      <c r="H13" s="12">
        <v>8</v>
      </c>
    </row>
    <row r="14" spans="1:8" ht="17.25" customHeight="1">
      <c r="A14" s="154" t="s">
        <v>33</v>
      </c>
      <c r="B14" s="155"/>
      <c r="C14" s="155"/>
      <c r="D14" s="155"/>
      <c r="E14" s="155"/>
      <c r="F14" s="155"/>
      <c r="G14" s="155"/>
      <c r="H14" s="23"/>
    </row>
    <row r="15" spans="1:8" ht="17.25" customHeight="1">
      <c r="A15" s="38" t="s">
        <v>23</v>
      </c>
      <c r="B15" s="39"/>
      <c r="C15" s="86">
        <f>SUM(C16)</f>
        <v>3000</v>
      </c>
      <c r="D15" s="86">
        <f>SUM(D16)</f>
        <v>2048</v>
      </c>
      <c r="E15" s="117"/>
      <c r="F15" s="86">
        <f>SUM(F16)</f>
        <v>512</v>
      </c>
      <c r="G15" s="86">
        <f>SUM(G16)</f>
        <v>1306</v>
      </c>
      <c r="H15" s="88">
        <f>SUM(H16)</f>
        <v>230</v>
      </c>
    </row>
    <row r="16" spans="1:8" ht="17.25" customHeight="1">
      <c r="A16" s="32" t="s">
        <v>14</v>
      </c>
      <c r="B16" s="33" t="s">
        <v>63</v>
      </c>
      <c r="C16" s="89">
        <v>3000</v>
      </c>
      <c r="D16" s="90">
        <v>2048</v>
      </c>
      <c r="E16" s="118">
        <f>D16*100/C16</f>
        <v>68.26666666666667</v>
      </c>
      <c r="F16" s="89">
        <v>512</v>
      </c>
      <c r="G16" s="89">
        <v>1306</v>
      </c>
      <c r="H16" s="91">
        <v>230</v>
      </c>
    </row>
    <row r="17" spans="1:8" ht="17.25" customHeight="1">
      <c r="A17" s="30" t="s">
        <v>24</v>
      </c>
      <c r="B17" s="31"/>
      <c r="C17" s="92">
        <f>SUM(C18:C20)</f>
        <v>113500</v>
      </c>
      <c r="D17" s="92">
        <f>SUM(D18:D20)</f>
        <v>105605</v>
      </c>
      <c r="E17" s="119"/>
      <c r="F17" s="92">
        <f>SUM(F18:F20)</f>
        <v>13104</v>
      </c>
      <c r="G17" s="92">
        <f>SUM(G18:G20)</f>
        <v>59357</v>
      </c>
      <c r="H17" s="94">
        <f>SUM(H18:H20)</f>
        <v>33144</v>
      </c>
    </row>
    <row r="18" spans="1:8" ht="27" customHeight="1">
      <c r="A18" s="34" t="s">
        <v>35</v>
      </c>
      <c r="B18" s="35" t="s">
        <v>51</v>
      </c>
      <c r="C18" s="95">
        <v>106000</v>
      </c>
      <c r="D18" s="96">
        <v>99243</v>
      </c>
      <c r="E18" s="120">
        <f>D18*100/C18</f>
        <v>93.6254716981132</v>
      </c>
      <c r="F18" s="95">
        <v>12487</v>
      </c>
      <c r="G18" s="95">
        <v>55821</v>
      </c>
      <c r="H18" s="97">
        <v>30935</v>
      </c>
    </row>
    <row r="19" spans="1:8" ht="30">
      <c r="A19" s="34" t="s">
        <v>43</v>
      </c>
      <c r="B19" s="35" t="s">
        <v>72</v>
      </c>
      <c r="C19" s="95">
        <v>5600</v>
      </c>
      <c r="D19" s="96">
        <v>4626</v>
      </c>
      <c r="E19" s="120">
        <f>D19*100/C19</f>
        <v>82.60714285714286</v>
      </c>
      <c r="F19" s="95">
        <v>489</v>
      </c>
      <c r="G19" s="95">
        <v>2896</v>
      </c>
      <c r="H19" s="97">
        <v>1241</v>
      </c>
    </row>
    <row r="20" spans="1:8" ht="30">
      <c r="A20" s="32" t="s">
        <v>30</v>
      </c>
      <c r="B20" s="33" t="s">
        <v>59</v>
      </c>
      <c r="C20" s="89">
        <v>1900</v>
      </c>
      <c r="D20" s="90">
        <v>1736</v>
      </c>
      <c r="E20" s="118">
        <f>D20*100/C20</f>
        <v>91.36842105263158</v>
      </c>
      <c r="F20" s="89">
        <v>128</v>
      </c>
      <c r="G20" s="89">
        <v>640</v>
      </c>
      <c r="H20" s="91">
        <v>968</v>
      </c>
    </row>
    <row r="21" spans="1:8" ht="17.25" customHeight="1">
      <c r="A21" s="38" t="s">
        <v>15</v>
      </c>
      <c r="B21" s="39"/>
      <c r="C21" s="86">
        <f>SUM(C22:C22)</f>
        <v>6700</v>
      </c>
      <c r="D21" s="86">
        <f>SUM(D22:D22)</f>
        <v>5902</v>
      </c>
      <c r="E21" s="121"/>
      <c r="F21" s="86">
        <f>SUM(F22:F22)</f>
        <v>487</v>
      </c>
      <c r="G21" s="86">
        <f>SUM(G22:G22)</f>
        <v>1633</v>
      </c>
      <c r="H21" s="88">
        <f>SUM(H22:H22)</f>
        <v>3782</v>
      </c>
    </row>
    <row r="22" spans="1:8" ht="30">
      <c r="A22" s="32" t="s">
        <v>30</v>
      </c>
      <c r="B22" s="33" t="s">
        <v>58</v>
      </c>
      <c r="C22" s="89">
        <v>6700</v>
      </c>
      <c r="D22" s="90">
        <v>5902</v>
      </c>
      <c r="E22" s="118">
        <f>D22*100/C22</f>
        <v>88.08955223880596</v>
      </c>
      <c r="F22" s="89">
        <v>487</v>
      </c>
      <c r="G22" s="89">
        <v>1633</v>
      </c>
      <c r="H22" s="91">
        <v>3782</v>
      </c>
    </row>
    <row r="23" spans="1:8" ht="17.25" customHeight="1">
      <c r="A23" s="36" t="s">
        <v>9</v>
      </c>
      <c r="B23" s="37"/>
      <c r="C23" s="98">
        <f>SUM(C24:C25)</f>
        <v>55500</v>
      </c>
      <c r="D23" s="99">
        <f>SUM(D24:D25)</f>
        <v>45157</v>
      </c>
      <c r="E23" s="122"/>
      <c r="F23" s="98">
        <f>SUM(F24:F25)</f>
        <v>9755</v>
      </c>
      <c r="G23" s="98">
        <f>SUM(G24:G25)</f>
        <v>26237</v>
      </c>
      <c r="H23" s="100">
        <f>SUM(H24:H25)</f>
        <v>9165</v>
      </c>
    </row>
    <row r="24" spans="1:8" ht="17.25" customHeight="1">
      <c r="A24" s="34" t="s">
        <v>35</v>
      </c>
      <c r="B24" s="79" t="s">
        <v>54</v>
      </c>
      <c r="C24" s="95">
        <v>40000</v>
      </c>
      <c r="D24" s="96">
        <v>32371</v>
      </c>
      <c r="E24" s="120">
        <f>D24*100/C24</f>
        <v>80.9275</v>
      </c>
      <c r="F24" s="95">
        <v>8118</v>
      </c>
      <c r="G24" s="95">
        <v>23890</v>
      </c>
      <c r="H24" s="101">
        <v>363</v>
      </c>
    </row>
    <row r="25" spans="1:8" ht="17.25" customHeight="1">
      <c r="A25" s="32" t="s">
        <v>43</v>
      </c>
      <c r="B25" s="33" t="s">
        <v>73</v>
      </c>
      <c r="C25" s="89">
        <v>15500</v>
      </c>
      <c r="D25" s="90">
        <v>12786</v>
      </c>
      <c r="E25" s="118">
        <f>D25*100/C25</f>
        <v>82.49032258064516</v>
      </c>
      <c r="F25" s="89">
        <v>1637</v>
      </c>
      <c r="G25" s="89">
        <v>2347</v>
      </c>
      <c r="H25" s="102">
        <v>8802</v>
      </c>
    </row>
    <row r="26" spans="1:8" ht="17.25" customHeight="1">
      <c r="A26" s="30" t="s">
        <v>25</v>
      </c>
      <c r="B26" s="31"/>
      <c r="C26" s="92">
        <f>SUM(C27:C30)</f>
        <v>37800</v>
      </c>
      <c r="D26" s="93">
        <f>SUM(D27:D30)</f>
        <v>27730</v>
      </c>
      <c r="E26" s="119"/>
      <c r="F26" s="92">
        <f>SUM(F27:F30)</f>
        <v>9034</v>
      </c>
      <c r="G26" s="92">
        <f>SUM(G27:G30)</f>
        <v>14107</v>
      </c>
      <c r="H26" s="94">
        <f>SUM(H27:H30)</f>
        <v>4589</v>
      </c>
    </row>
    <row r="27" spans="1:8" ht="17.25" customHeight="1">
      <c r="A27" s="34" t="s">
        <v>35</v>
      </c>
      <c r="B27" s="79" t="s">
        <v>53</v>
      </c>
      <c r="C27" s="95">
        <v>5000</v>
      </c>
      <c r="D27" s="96">
        <v>3949</v>
      </c>
      <c r="E27" s="120">
        <f>D27*100/C27</f>
        <v>78.98</v>
      </c>
      <c r="F27" s="95">
        <v>1042</v>
      </c>
      <c r="G27" s="95">
        <v>2388</v>
      </c>
      <c r="H27" s="101">
        <v>519</v>
      </c>
    </row>
    <row r="28" spans="1:8" ht="17.25" customHeight="1">
      <c r="A28" s="42" t="s">
        <v>43</v>
      </c>
      <c r="B28" s="85" t="s">
        <v>74</v>
      </c>
      <c r="C28" s="103">
        <v>1300</v>
      </c>
      <c r="D28" s="104">
        <v>1132</v>
      </c>
      <c r="E28" s="120">
        <f>D28*100/C28</f>
        <v>87.07692307692308</v>
      </c>
      <c r="F28" s="103">
        <f>207+390</f>
        <v>597</v>
      </c>
      <c r="G28" s="103">
        <v>395</v>
      </c>
      <c r="H28" s="105">
        <v>140</v>
      </c>
    </row>
    <row r="29" spans="1:8" ht="30">
      <c r="A29" s="42" t="s">
        <v>30</v>
      </c>
      <c r="B29" s="43" t="s">
        <v>57</v>
      </c>
      <c r="C29" s="103">
        <v>28500</v>
      </c>
      <c r="D29" s="104">
        <v>20129</v>
      </c>
      <c r="E29" s="123">
        <f>D29*100/C29</f>
        <v>70.6280701754386</v>
      </c>
      <c r="F29" s="103">
        <v>6765</v>
      </c>
      <c r="G29" s="103">
        <v>10284</v>
      </c>
      <c r="H29" s="107">
        <v>3080</v>
      </c>
    </row>
    <row r="30" spans="1:8" ht="15">
      <c r="A30" s="32" t="s">
        <v>14</v>
      </c>
      <c r="B30" s="33" t="s">
        <v>63</v>
      </c>
      <c r="C30" s="89">
        <v>3000</v>
      </c>
      <c r="D30" s="90">
        <v>2520</v>
      </c>
      <c r="E30" s="118">
        <f>D30*100/C30</f>
        <v>84</v>
      </c>
      <c r="F30" s="89">
        <v>630</v>
      </c>
      <c r="G30" s="89">
        <v>1040</v>
      </c>
      <c r="H30" s="91">
        <v>850</v>
      </c>
    </row>
    <row r="31" spans="1:8" ht="17.25" customHeight="1">
      <c r="A31" s="30" t="s">
        <v>22</v>
      </c>
      <c r="B31" s="31"/>
      <c r="C31" s="92">
        <f>SUM(C32:C34)</f>
        <v>15900</v>
      </c>
      <c r="D31" s="92">
        <f>SUM(D32:D34)</f>
        <v>14088</v>
      </c>
      <c r="E31" s="119"/>
      <c r="F31" s="92">
        <f>SUM(F32:F34)</f>
        <v>1736</v>
      </c>
      <c r="G31" s="92">
        <f>SUM(G32:G34)</f>
        <v>4530</v>
      </c>
      <c r="H31" s="108">
        <f>SUM(H32:H34)</f>
        <v>7822</v>
      </c>
    </row>
    <row r="32" spans="1:8" ht="15">
      <c r="A32" s="34" t="s">
        <v>43</v>
      </c>
      <c r="B32" s="35" t="s">
        <v>75</v>
      </c>
      <c r="C32" s="95">
        <v>4400</v>
      </c>
      <c r="D32" s="96">
        <v>3337</v>
      </c>
      <c r="E32" s="120">
        <f>D32*100/C32</f>
        <v>75.8409090909091</v>
      </c>
      <c r="F32" s="95"/>
      <c r="G32" s="95">
        <v>312</v>
      </c>
      <c r="H32" s="97">
        <v>3025</v>
      </c>
    </row>
    <row r="33" spans="1:8" ht="30">
      <c r="A33" s="34" t="s">
        <v>30</v>
      </c>
      <c r="B33" s="35" t="s">
        <v>59</v>
      </c>
      <c r="C33" s="95">
        <v>5000</v>
      </c>
      <c r="D33" s="96">
        <v>4658</v>
      </c>
      <c r="E33" s="120">
        <f>D33*100/C33</f>
        <v>93.16</v>
      </c>
      <c r="F33" s="95">
        <v>306</v>
      </c>
      <c r="G33" s="95">
        <v>714</v>
      </c>
      <c r="H33" s="97">
        <v>3638</v>
      </c>
    </row>
    <row r="34" spans="1:8" ht="17.25" customHeight="1">
      <c r="A34" s="32" t="s">
        <v>14</v>
      </c>
      <c r="B34" s="33" t="s">
        <v>65</v>
      </c>
      <c r="C34" s="89">
        <v>6500</v>
      </c>
      <c r="D34" s="90">
        <v>6093</v>
      </c>
      <c r="E34" s="118">
        <f>D34*100/C34</f>
        <v>93.73846153846154</v>
      </c>
      <c r="F34" s="89">
        <v>1430</v>
      </c>
      <c r="G34" s="89">
        <v>3504</v>
      </c>
      <c r="H34" s="102">
        <v>1159</v>
      </c>
    </row>
    <row r="35" spans="1:8" ht="17.25" customHeight="1">
      <c r="A35" s="30" t="s">
        <v>10</v>
      </c>
      <c r="B35" s="31"/>
      <c r="C35" s="92">
        <f>SUM(C36:C40)</f>
        <v>303500</v>
      </c>
      <c r="D35" s="92">
        <f>SUM(D36:D40)</f>
        <v>256652</v>
      </c>
      <c r="E35" s="119"/>
      <c r="F35" s="92">
        <f>SUM(F36:F40)</f>
        <v>59088</v>
      </c>
      <c r="G35" s="92">
        <f>SUM(G36:G40)</f>
        <v>95324</v>
      </c>
      <c r="H35" s="109">
        <f>SUM(H36:H40)</f>
        <v>102240</v>
      </c>
    </row>
    <row r="36" spans="1:8" ht="30">
      <c r="A36" s="34" t="s">
        <v>35</v>
      </c>
      <c r="B36" s="35" t="s">
        <v>50</v>
      </c>
      <c r="C36" s="95">
        <v>33000</v>
      </c>
      <c r="D36" s="96">
        <v>30304</v>
      </c>
      <c r="E36" s="120">
        <f>D36*100/C36</f>
        <v>91.83030303030303</v>
      </c>
      <c r="F36" s="95">
        <v>6945</v>
      </c>
      <c r="G36" s="95">
        <v>11947</v>
      </c>
      <c r="H36" s="97">
        <v>11412</v>
      </c>
    </row>
    <row r="37" spans="1:8" ht="30">
      <c r="A37" s="34" t="s">
        <v>43</v>
      </c>
      <c r="B37" s="35" t="s">
        <v>81</v>
      </c>
      <c r="C37" s="95">
        <v>148000</v>
      </c>
      <c r="D37" s="96">
        <v>112783</v>
      </c>
      <c r="E37" s="120">
        <f>D37*100/C37</f>
        <v>76.20472972972973</v>
      </c>
      <c r="F37" s="95">
        <f>15172+12596</f>
        <v>27768</v>
      </c>
      <c r="G37" s="95">
        <v>42276</v>
      </c>
      <c r="H37" s="97">
        <v>42739</v>
      </c>
    </row>
    <row r="38" spans="1:8" ht="30">
      <c r="A38" s="34" t="s">
        <v>28</v>
      </c>
      <c r="B38" s="35"/>
      <c r="C38" s="95">
        <v>52000</v>
      </c>
      <c r="D38" s="96">
        <v>48375</v>
      </c>
      <c r="E38" s="120">
        <f>D38*100/C38</f>
        <v>93.02884615384616</v>
      </c>
      <c r="F38" s="95">
        <v>17685</v>
      </c>
      <c r="G38" s="95">
        <v>20663</v>
      </c>
      <c r="H38" s="97">
        <v>10027</v>
      </c>
    </row>
    <row r="39" spans="1:8" ht="30">
      <c r="A39" s="34" t="s">
        <v>30</v>
      </c>
      <c r="B39" s="35" t="s">
        <v>55</v>
      </c>
      <c r="C39" s="95">
        <v>64300</v>
      </c>
      <c r="D39" s="96">
        <v>59123</v>
      </c>
      <c r="E39" s="123">
        <f>D39*100/C39</f>
        <v>91.94867807153966</v>
      </c>
      <c r="F39" s="95">
        <v>6414</v>
      </c>
      <c r="G39" s="95">
        <v>15491</v>
      </c>
      <c r="H39" s="97">
        <v>37218</v>
      </c>
    </row>
    <row r="40" spans="1:8" ht="15">
      <c r="A40" s="32" t="s">
        <v>14</v>
      </c>
      <c r="B40" s="33" t="s">
        <v>64</v>
      </c>
      <c r="C40" s="89">
        <v>6200</v>
      </c>
      <c r="D40" s="90">
        <v>6067</v>
      </c>
      <c r="E40" s="118">
        <f>D40*100/C40</f>
        <v>97.85483870967742</v>
      </c>
      <c r="F40" s="89">
        <v>276</v>
      </c>
      <c r="G40" s="89">
        <v>4947</v>
      </c>
      <c r="H40" s="91">
        <v>844</v>
      </c>
    </row>
    <row r="41" spans="1:8" ht="15">
      <c r="A41" s="38" t="s">
        <v>11</v>
      </c>
      <c r="B41" s="44"/>
      <c r="C41" s="86">
        <f>SUM(C42)</f>
        <v>3000</v>
      </c>
      <c r="D41" s="86">
        <f>SUM(D42)</f>
        <v>2950</v>
      </c>
      <c r="E41" s="121"/>
      <c r="F41" s="86">
        <f>SUM(F42)</f>
        <v>2000</v>
      </c>
      <c r="G41" s="86">
        <f>SUM(G42)</f>
        <v>950</v>
      </c>
      <c r="H41" s="108">
        <f>SUM(H42)</f>
        <v>0</v>
      </c>
    </row>
    <row r="42" spans="1:8" ht="15">
      <c r="A42" s="32" t="s">
        <v>12</v>
      </c>
      <c r="B42" s="33"/>
      <c r="C42" s="89">
        <v>3000</v>
      </c>
      <c r="D42" s="90">
        <v>2950</v>
      </c>
      <c r="E42" s="118">
        <f>D42*100/C42</f>
        <v>98.33333333333333</v>
      </c>
      <c r="F42" s="89">
        <v>2000</v>
      </c>
      <c r="G42" s="89">
        <v>950</v>
      </c>
      <c r="H42" s="91"/>
    </row>
    <row r="43" spans="1:8" ht="15">
      <c r="A43" s="38" t="s">
        <v>71</v>
      </c>
      <c r="B43" s="40"/>
      <c r="C43" s="86">
        <f>SUM(C44)</f>
        <v>10800</v>
      </c>
      <c r="D43" s="86">
        <f>SUM(D44)</f>
        <v>9824</v>
      </c>
      <c r="E43" s="117"/>
      <c r="F43" s="86">
        <f>SUM(F44)</f>
        <v>1205</v>
      </c>
      <c r="G43" s="86">
        <f>SUM(G44)</f>
        <v>2868</v>
      </c>
      <c r="H43" s="108">
        <f>SUM(H44)</f>
        <v>5751</v>
      </c>
    </row>
    <row r="44" spans="1:8" ht="15">
      <c r="A44" s="32" t="s">
        <v>43</v>
      </c>
      <c r="B44" s="41" t="s">
        <v>74</v>
      </c>
      <c r="C44" s="89">
        <v>10800</v>
      </c>
      <c r="D44" s="90">
        <v>9824</v>
      </c>
      <c r="E44" s="118">
        <f>D44*100/C44</f>
        <v>90.96296296296296</v>
      </c>
      <c r="F44" s="89">
        <f>274+931</f>
        <v>1205</v>
      </c>
      <c r="G44" s="89">
        <v>2868</v>
      </c>
      <c r="H44" s="91">
        <v>5751</v>
      </c>
    </row>
    <row r="45" spans="1:8" ht="15">
      <c r="A45" s="38" t="s">
        <v>76</v>
      </c>
      <c r="B45" s="40"/>
      <c r="C45" s="86">
        <f>SUM(C46)</f>
        <v>3000</v>
      </c>
      <c r="D45" s="86">
        <f>SUM(D46)</f>
        <v>2773</v>
      </c>
      <c r="E45" s="117"/>
      <c r="F45" s="86">
        <f>SUM(F46)</f>
        <v>306</v>
      </c>
      <c r="G45" s="86">
        <f>SUM(G46)</f>
        <v>2467</v>
      </c>
      <c r="H45" s="108">
        <f>SUM(H46)</f>
        <v>0</v>
      </c>
    </row>
    <row r="46" spans="1:8" ht="15">
      <c r="A46" s="32" t="s">
        <v>43</v>
      </c>
      <c r="B46" s="41" t="s">
        <v>77</v>
      </c>
      <c r="C46" s="89">
        <v>3000</v>
      </c>
      <c r="D46" s="90">
        <v>2773</v>
      </c>
      <c r="E46" s="118">
        <f>D46*100/C46</f>
        <v>92.43333333333334</v>
      </c>
      <c r="F46" s="89">
        <v>306</v>
      </c>
      <c r="G46" s="89">
        <v>2467</v>
      </c>
      <c r="H46" s="91"/>
    </row>
    <row r="47" spans="1:8" ht="15">
      <c r="A47" s="38" t="s">
        <v>44</v>
      </c>
      <c r="B47" s="40"/>
      <c r="C47" s="86">
        <f>SUM(C48)</f>
        <v>24000</v>
      </c>
      <c r="D47" s="87">
        <f>SUM(D48)</f>
        <v>19886</v>
      </c>
      <c r="E47" s="117"/>
      <c r="F47" s="86">
        <f>SUM(F48)</f>
        <v>2807</v>
      </c>
      <c r="G47" s="86">
        <f>SUM(G48)</f>
        <v>4793</v>
      </c>
      <c r="H47" s="110">
        <f>SUM(H48)</f>
        <v>12286</v>
      </c>
    </row>
    <row r="48" spans="1:8" ht="15">
      <c r="A48" s="32" t="s">
        <v>43</v>
      </c>
      <c r="B48" s="41" t="s">
        <v>64</v>
      </c>
      <c r="C48" s="89">
        <v>24000</v>
      </c>
      <c r="D48" s="90">
        <v>19886</v>
      </c>
      <c r="E48" s="118">
        <f>D48*100/C48</f>
        <v>82.85833333333333</v>
      </c>
      <c r="F48" s="89">
        <v>2807</v>
      </c>
      <c r="G48" s="89">
        <v>4793</v>
      </c>
      <c r="H48" s="91">
        <v>12286</v>
      </c>
    </row>
    <row r="49" spans="1:8" ht="15">
      <c r="A49" s="38" t="s">
        <v>45</v>
      </c>
      <c r="B49" s="40"/>
      <c r="C49" s="86">
        <f>SUM(C50)</f>
        <v>25500</v>
      </c>
      <c r="D49" s="87">
        <f>SUM(D50)</f>
        <v>22077</v>
      </c>
      <c r="E49" s="117"/>
      <c r="F49" s="86">
        <f>SUM(F50)</f>
        <v>2504</v>
      </c>
      <c r="G49" s="86">
        <f>SUM(G50)</f>
        <v>6495</v>
      </c>
      <c r="H49" s="110">
        <f>SUM(H50)</f>
        <v>13078</v>
      </c>
    </row>
    <row r="50" spans="1:8" ht="30">
      <c r="A50" s="32" t="s">
        <v>43</v>
      </c>
      <c r="B50" s="41" t="s">
        <v>79</v>
      </c>
      <c r="C50" s="89">
        <v>25500</v>
      </c>
      <c r="D50" s="90">
        <v>22077</v>
      </c>
      <c r="E50" s="118">
        <f>D50*100/C50</f>
        <v>86.5764705882353</v>
      </c>
      <c r="F50" s="89">
        <f>305+2199</f>
        <v>2504</v>
      </c>
      <c r="G50" s="89">
        <v>6495</v>
      </c>
      <c r="H50" s="91">
        <v>13078</v>
      </c>
    </row>
    <row r="51" spans="1:8" ht="15">
      <c r="A51" s="38" t="s">
        <v>26</v>
      </c>
      <c r="B51" s="40"/>
      <c r="C51" s="86">
        <f>SUM(C52:C53)</f>
        <v>27500</v>
      </c>
      <c r="D51" s="87">
        <f>SUM(D52:D53)</f>
        <v>19262</v>
      </c>
      <c r="E51" s="117"/>
      <c r="F51" s="86">
        <f>SUM(F52:F53)</f>
        <v>2183</v>
      </c>
      <c r="G51" s="86">
        <f>SUM(G52:G53)</f>
        <v>7263</v>
      </c>
      <c r="H51" s="110">
        <f>SUM(H52:H53)</f>
        <v>9816</v>
      </c>
    </row>
    <row r="52" spans="1:8" ht="30">
      <c r="A52" s="42" t="s">
        <v>43</v>
      </c>
      <c r="B52" s="82" t="s">
        <v>80</v>
      </c>
      <c r="C52" s="103">
        <v>20500</v>
      </c>
      <c r="D52" s="104">
        <v>12675</v>
      </c>
      <c r="E52" s="124">
        <f>D52*100/C52</f>
        <v>61.829268292682926</v>
      </c>
      <c r="F52" s="103">
        <f>407+821</f>
        <v>1228</v>
      </c>
      <c r="G52" s="103">
        <v>3039</v>
      </c>
      <c r="H52" s="107">
        <v>8408</v>
      </c>
    </row>
    <row r="53" spans="1:8" ht="15">
      <c r="A53" s="32" t="s">
        <v>14</v>
      </c>
      <c r="B53" s="41" t="s">
        <v>63</v>
      </c>
      <c r="C53" s="89">
        <v>7000</v>
      </c>
      <c r="D53" s="90">
        <v>6587</v>
      </c>
      <c r="E53" s="118">
        <f>D53*100/C53</f>
        <v>94.1</v>
      </c>
      <c r="F53" s="89">
        <v>955</v>
      </c>
      <c r="G53" s="89">
        <v>4224</v>
      </c>
      <c r="H53" s="91">
        <v>1408</v>
      </c>
    </row>
    <row r="54" spans="1:8" ht="15">
      <c r="A54" s="38" t="s">
        <v>56</v>
      </c>
      <c r="B54" s="40"/>
      <c r="C54" s="86">
        <f>SUM(C55)</f>
        <v>5000</v>
      </c>
      <c r="D54" s="87">
        <f>SUM(D55)</f>
        <v>4990</v>
      </c>
      <c r="E54" s="117"/>
      <c r="F54" s="86">
        <f>SUM(F55)</f>
        <v>2525</v>
      </c>
      <c r="G54" s="86">
        <f>SUM(G55)</f>
        <v>2095</v>
      </c>
      <c r="H54" s="110">
        <f>SUM(H55)</f>
        <v>370</v>
      </c>
    </row>
    <row r="55" spans="1:8" ht="30">
      <c r="A55" s="32" t="s">
        <v>30</v>
      </c>
      <c r="B55" s="41" t="s">
        <v>57</v>
      </c>
      <c r="C55" s="89">
        <v>5000</v>
      </c>
      <c r="D55" s="90">
        <v>4990</v>
      </c>
      <c r="E55" s="118">
        <f>D55*100/C55</f>
        <v>99.8</v>
      </c>
      <c r="F55" s="89">
        <v>2525</v>
      </c>
      <c r="G55" s="89">
        <v>2095</v>
      </c>
      <c r="H55" s="91">
        <v>370</v>
      </c>
    </row>
    <row r="56" spans="1:8" ht="17.25" customHeight="1">
      <c r="A56" s="38" t="s">
        <v>34</v>
      </c>
      <c r="B56" s="39"/>
      <c r="C56" s="86">
        <f>SUM(C57:C61)</f>
        <v>51679</v>
      </c>
      <c r="D56" s="86">
        <f>SUM(D57:D61)</f>
        <v>42907</v>
      </c>
      <c r="E56" s="117"/>
      <c r="F56" s="86">
        <f>SUM(F57:F61)</f>
        <v>13118</v>
      </c>
      <c r="G56" s="86">
        <f>SUM(G57:G61)</f>
        <v>26971</v>
      </c>
      <c r="H56" s="108">
        <f>SUM(H57:H61)</f>
        <v>2818</v>
      </c>
    </row>
    <row r="57" spans="1:8" ht="17.25" customHeight="1">
      <c r="A57" s="34" t="s">
        <v>35</v>
      </c>
      <c r="B57" s="79" t="s">
        <v>52</v>
      </c>
      <c r="C57" s="95">
        <v>1000</v>
      </c>
      <c r="D57" s="96">
        <v>915</v>
      </c>
      <c r="E57" s="120">
        <f>D57*100/C57</f>
        <v>91.5</v>
      </c>
      <c r="F57" s="95">
        <v>323</v>
      </c>
      <c r="G57" s="95">
        <v>538</v>
      </c>
      <c r="H57" s="101">
        <v>54</v>
      </c>
    </row>
    <row r="58" spans="1:8" ht="30">
      <c r="A58" s="34" t="s">
        <v>43</v>
      </c>
      <c r="B58" s="79" t="s">
        <v>78</v>
      </c>
      <c r="C58" s="95">
        <v>17700</v>
      </c>
      <c r="D58" s="96">
        <v>14936</v>
      </c>
      <c r="E58" s="120">
        <f>D58*100/C58</f>
        <v>84.38418079096046</v>
      </c>
      <c r="F58" s="95">
        <f>2352+2582</f>
        <v>4934</v>
      </c>
      <c r="G58" s="95">
        <v>7258</v>
      </c>
      <c r="H58" s="97">
        <v>2744</v>
      </c>
    </row>
    <row r="59" spans="1:8" ht="17.25" customHeight="1">
      <c r="A59" s="34" t="s">
        <v>28</v>
      </c>
      <c r="B59" s="35"/>
      <c r="C59" s="95">
        <v>1279</v>
      </c>
      <c r="D59" s="96">
        <v>1169</v>
      </c>
      <c r="E59" s="120">
        <f>D59*100/C59</f>
        <v>91.39953088350273</v>
      </c>
      <c r="F59" s="95">
        <v>1018</v>
      </c>
      <c r="G59" s="95">
        <v>151</v>
      </c>
      <c r="H59" s="101"/>
    </row>
    <row r="60" spans="1:8" ht="30">
      <c r="A60" s="34" t="s">
        <v>30</v>
      </c>
      <c r="B60" s="35" t="s">
        <v>60</v>
      </c>
      <c r="C60" s="95">
        <f>16700+1000</f>
        <v>17700</v>
      </c>
      <c r="D60" s="96">
        <f>14116+600</f>
        <v>14716</v>
      </c>
      <c r="E60" s="120">
        <f>D60*100/C60</f>
        <v>83.14124293785311</v>
      </c>
      <c r="F60" s="95">
        <f>821+2527+600</f>
        <v>3948</v>
      </c>
      <c r="G60" s="95">
        <v>10768</v>
      </c>
      <c r="H60" s="101"/>
    </row>
    <row r="61" spans="1:8" ht="17.25" customHeight="1">
      <c r="A61" s="32" t="s">
        <v>14</v>
      </c>
      <c r="B61" s="33" t="s">
        <v>65</v>
      </c>
      <c r="C61" s="89">
        <v>14000</v>
      </c>
      <c r="D61" s="90">
        <v>11171</v>
      </c>
      <c r="E61" s="118">
        <f>D61*100/C61</f>
        <v>79.79285714285714</v>
      </c>
      <c r="F61" s="89">
        <v>2895</v>
      </c>
      <c r="G61" s="89">
        <v>8256</v>
      </c>
      <c r="H61" s="102">
        <v>20</v>
      </c>
    </row>
    <row r="62" spans="1:8" ht="17.25" customHeight="1">
      <c r="A62" s="38" t="s">
        <v>7</v>
      </c>
      <c r="B62" s="39"/>
      <c r="C62" s="86">
        <f>SUM(C63:C66)</f>
        <v>3300</v>
      </c>
      <c r="D62" s="86">
        <f>SUM(D63:D66)</f>
        <v>2367</v>
      </c>
      <c r="E62" s="117"/>
      <c r="F62" s="86">
        <f>SUM(F63:F66)</f>
        <v>1282</v>
      </c>
      <c r="G62" s="86">
        <f>SUM(G63:G66)</f>
        <v>992</v>
      </c>
      <c r="H62" s="108">
        <f>SUM(H63:H66)</f>
        <v>93</v>
      </c>
    </row>
    <row r="63" spans="1:8" ht="15">
      <c r="A63" s="34" t="s">
        <v>35</v>
      </c>
      <c r="B63" s="79" t="s">
        <v>53</v>
      </c>
      <c r="C63" s="95">
        <v>1500</v>
      </c>
      <c r="D63" s="96">
        <v>1129</v>
      </c>
      <c r="E63" s="120">
        <f>D63*100/C63</f>
        <v>75.26666666666667</v>
      </c>
      <c r="F63" s="95">
        <v>546</v>
      </c>
      <c r="G63" s="95">
        <v>583</v>
      </c>
      <c r="H63" s="97"/>
    </row>
    <row r="64" spans="1:8" ht="15">
      <c r="A64" s="34" t="s">
        <v>43</v>
      </c>
      <c r="B64" s="35"/>
      <c r="C64" s="95"/>
      <c r="D64" s="96"/>
      <c r="E64" s="120" t="e">
        <f>D64*100/C64</f>
        <v>#DIV/0!</v>
      </c>
      <c r="F64" s="95"/>
      <c r="G64" s="95"/>
      <c r="H64" s="97"/>
    </row>
    <row r="65" spans="1:8" ht="15">
      <c r="A65" s="80" t="s">
        <v>30</v>
      </c>
      <c r="B65" s="81" t="s">
        <v>61</v>
      </c>
      <c r="C65" s="111">
        <v>1000</v>
      </c>
      <c r="D65" s="106">
        <v>740</v>
      </c>
      <c r="E65" s="123">
        <f>D65*100/C65</f>
        <v>74</v>
      </c>
      <c r="F65" s="111">
        <f>443+204</f>
        <v>647</v>
      </c>
      <c r="G65" s="111">
        <v>93</v>
      </c>
      <c r="H65" s="112"/>
    </row>
    <row r="66" spans="1:8" ht="15.75" thickBot="1">
      <c r="A66" s="83" t="s">
        <v>31</v>
      </c>
      <c r="B66" s="84" t="s">
        <v>66</v>
      </c>
      <c r="C66" s="113">
        <v>800</v>
      </c>
      <c r="D66" s="114">
        <v>498</v>
      </c>
      <c r="E66" s="125">
        <f>D66*100/C66</f>
        <v>62.25</v>
      </c>
      <c r="F66" s="113">
        <v>89</v>
      </c>
      <c r="G66" s="113">
        <v>316</v>
      </c>
      <c r="H66" s="115">
        <v>93</v>
      </c>
    </row>
    <row r="67" spans="1:8" s="13" customFormat="1" ht="15.75" thickBot="1">
      <c r="A67" s="53" t="s">
        <v>2</v>
      </c>
      <c r="B67" s="14"/>
      <c r="C67" s="116">
        <f>C15+C17+C21++C23+C26+C31+C35+C41+C43+C47+C51+C49+C56+C62+C45+Q48+C54</f>
        <v>689679</v>
      </c>
      <c r="D67" s="116">
        <f>D15+D17+D21++D23+D26+D31+D35+D41+D43+D47+D51+D49+D56+D62+D45+R48+D54</f>
        <v>584218</v>
      </c>
      <c r="E67" s="116"/>
      <c r="F67" s="116">
        <f>F15+F17+F21++F23+F26+F31+F35+F41+F43+F47+F51+F49+F56+F62+F45+T48+F54</f>
        <v>121646</v>
      </c>
      <c r="G67" s="116">
        <f>G15+G17+G21++G23+G26+G31+G35+G41+G43+G47+G51+G49+G56+G62+G45+U48+G54</f>
        <v>257388</v>
      </c>
      <c r="H67" s="142">
        <f>H15+H17+H21++H23+H26+H31+H35+H41+H43+H47+H51+H49+H56+H62+H45+V48+H54</f>
        <v>205184</v>
      </c>
    </row>
    <row r="68" spans="1:8" ht="17.25" customHeight="1">
      <c r="A68" s="154" t="s">
        <v>47</v>
      </c>
      <c r="B68" s="155"/>
      <c r="C68" s="155"/>
      <c r="D68" s="155"/>
      <c r="E68" s="155"/>
      <c r="F68" s="155"/>
      <c r="G68" s="155"/>
      <c r="H68" s="23"/>
    </row>
    <row r="69" spans="1:8" ht="17.25" customHeight="1">
      <c r="A69" s="38" t="s">
        <v>23</v>
      </c>
      <c r="B69" s="39"/>
      <c r="C69" s="86">
        <f>SUM(C70)</f>
        <v>1500</v>
      </c>
      <c r="D69" s="86">
        <f>SUM(D70)</f>
        <v>1468</v>
      </c>
      <c r="E69" s="45"/>
      <c r="F69" s="86">
        <f>SUM(F70)</f>
        <v>49</v>
      </c>
      <c r="G69" s="86">
        <f>SUM(G70)</f>
        <v>325</v>
      </c>
      <c r="H69" s="88">
        <f>SUM(H70)</f>
        <v>1094</v>
      </c>
    </row>
    <row r="70" spans="1:8" ht="17.25" customHeight="1">
      <c r="A70" s="32" t="s">
        <v>14</v>
      </c>
      <c r="B70" s="33" t="s">
        <v>40</v>
      </c>
      <c r="C70" s="89">
        <v>1500</v>
      </c>
      <c r="D70" s="90">
        <v>1468</v>
      </c>
      <c r="E70" s="46">
        <f aca="true" t="shared" si="0" ref="E70:E92">D70*100/C70</f>
        <v>97.86666666666666</v>
      </c>
      <c r="F70" s="89">
        <v>49</v>
      </c>
      <c r="G70" s="89">
        <v>325</v>
      </c>
      <c r="H70" s="91">
        <v>1094</v>
      </c>
    </row>
    <row r="71" spans="1:8" ht="17.25" customHeight="1">
      <c r="A71" s="30" t="s">
        <v>24</v>
      </c>
      <c r="B71" s="31"/>
      <c r="C71" s="92">
        <f>SUM(C72:C72)</f>
        <v>2106</v>
      </c>
      <c r="D71" s="92">
        <f>SUM(D72:D72)</f>
        <v>2005</v>
      </c>
      <c r="E71" s="47"/>
      <c r="F71" s="92">
        <f>SUM(F72:F72)</f>
        <v>493</v>
      </c>
      <c r="G71" s="92">
        <f>SUM(G72:G72)</f>
        <v>1489</v>
      </c>
      <c r="H71" s="94">
        <f>SUM(H72:H72)</f>
        <v>23</v>
      </c>
    </row>
    <row r="72" spans="1:8" ht="15">
      <c r="A72" s="34" t="s">
        <v>35</v>
      </c>
      <c r="B72" s="35" t="s">
        <v>40</v>
      </c>
      <c r="C72" s="95">
        <v>2106</v>
      </c>
      <c r="D72" s="96">
        <v>2005</v>
      </c>
      <c r="E72" s="48">
        <f>D72*100/C72</f>
        <v>95.20417853751186</v>
      </c>
      <c r="F72" s="95">
        <v>493</v>
      </c>
      <c r="G72" s="95">
        <v>1489</v>
      </c>
      <c r="H72" s="97">
        <v>23</v>
      </c>
    </row>
    <row r="73" spans="1:8" ht="17.25" customHeight="1">
      <c r="A73" s="38" t="s">
        <v>15</v>
      </c>
      <c r="B73" s="39"/>
      <c r="C73" s="86">
        <f>SUM(C74:C74)</f>
        <v>1034</v>
      </c>
      <c r="D73" s="86">
        <f>SUM(D74:D74)</f>
        <v>1019</v>
      </c>
      <c r="E73" s="49"/>
      <c r="F73" s="86">
        <f>SUM(F74:F74)</f>
        <v>38</v>
      </c>
      <c r="G73" s="86">
        <f>SUM(G74:G74)</f>
        <v>212</v>
      </c>
      <c r="H73" s="88">
        <f>SUM(H74:H74)</f>
        <v>769</v>
      </c>
    </row>
    <row r="74" spans="1:8" ht="17.25" customHeight="1">
      <c r="A74" s="32" t="s">
        <v>14</v>
      </c>
      <c r="B74" s="33" t="s">
        <v>67</v>
      </c>
      <c r="C74" s="126">
        <v>1034</v>
      </c>
      <c r="D74" s="90">
        <v>1019</v>
      </c>
      <c r="E74" s="46">
        <f t="shared" si="0"/>
        <v>98.54932301740813</v>
      </c>
      <c r="F74" s="89">
        <v>38</v>
      </c>
      <c r="G74" s="89">
        <v>212</v>
      </c>
      <c r="H74" s="91">
        <v>769</v>
      </c>
    </row>
    <row r="75" spans="1:8" ht="17.25" customHeight="1">
      <c r="A75" s="30" t="s">
        <v>25</v>
      </c>
      <c r="B75" s="31"/>
      <c r="C75" s="92">
        <f>SUM(C76:C76)</f>
        <v>5000</v>
      </c>
      <c r="D75" s="93">
        <f>SUM(D76:D76)</f>
        <v>3060</v>
      </c>
      <c r="E75" s="51"/>
      <c r="F75" s="92">
        <f>SUM(F76:F76)</f>
        <v>420</v>
      </c>
      <c r="G75" s="92">
        <f>SUM(G76:G76)</f>
        <v>655</v>
      </c>
      <c r="H75" s="94">
        <f>SUM(H76:H76)</f>
        <v>1985</v>
      </c>
    </row>
    <row r="76" spans="1:8" ht="17.25" customHeight="1">
      <c r="A76" s="32" t="s">
        <v>30</v>
      </c>
      <c r="B76" s="33" t="s">
        <v>62</v>
      </c>
      <c r="C76" s="89">
        <v>5000</v>
      </c>
      <c r="D76" s="90">
        <v>3060</v>
      </c>
      <c r="E76" s="52">
        <f t="shared" si="0"/>
        <v>61.2</v>
      </c>
      <c r="F76" s="89">
        <v>420</v>
      </c>
      <c r="G76" s="89">
        <v>655</v>
      </c>
      <c r="H76" s="102">
        <v>1985</v>
      </c>
    </row>
    <row r="77" spans="1:8" ht="17.25" customHeight="1">
      <c r="A77" s="30" t="s">
        <v>22</v>
      </c>
      <c r="B77" s="31"/>
      <c r="C77" s="92">
        <f>SUM(C78:C78)</f>
        <v>4815</v>
      </c>
      <c r="D77" s="92">
        <f>SUM(D78:D78)</f>
        <v>4408</v>
      </c>
      <c r="E77" s="51"/>
      <c r="F77" s="92">
        <f>SUM(F78:F78)</f>
        <v>516</v>
      </c>
      <c r="G77" s="92">
        <f>SUM(G78:G78)</f>
        <v>1196</v>
      </c>
      <c r="H77" s="108">
        <f>SUM(H78:H78)</f>
        <v>2696</v>
      </c>
    </row>
    <row r="78" spans="1:8" ht="17.25" customHeight="1">
      <c r="A78" s="32" t="s">
        <v>14</v>
      </c>
      <c r="B78" s="33" t="s">
        <v>69</v>
      </c>
      <c r="C78" s="89">
        <v>4815</v>
      </c>
      <c r="D78" s="90">
        <v>4408</v>
      </c>
      <c r="E78" s="46">
        <f t="shared" si="0"/>
        <v>91.5472481827622</v>
      </c>
      <c r="F78" s="89">
        <v>516</v>
      </c>
      <c r="G78" s="89">
        <v>1196</v>
      </c>
      <c r="H78" s="102">
        <v>2696</v>
      </c>
    </row>
    <row r="79" spans="1:8" ht="17.25" customHeight="1">
      <c r="A79" s="30" t="s">
        <v>10</v>
      </c>
      <c r="B79" s="31"/>
      <c r="C79" s="92">
        <f>SUM(C80:C83)</f>
        <v>34951</v>
      </c>
      <c r="D79" s="92">
        <f>SUM(D80:D83)</f>
        <v>30603</v>
      </c>
      <c r="E79" s="51"/>
      <c r="F79" s="92">
        <f>SUM(F80:F83)</f>
        <v>6120</v>
      </c>
      <c r="G79" s="92">
        <f>SUM(G80:G83)</f>
        <v>20495</v>
      </c>
      <c r="H79" s="109">
        <f>SUM(H80:H83)</f>
        <v>3988</v>
      </c>
    </row>
    <row r="80" spans="1:8" ht="15">
      <c r="A80" s="34" t="s">
        <v>35</v>
      </c>
      <c r="B80" s="35" t="s">
        <v>41</v>
      </c>
      <c r="C80" s="95">
        <v>5244</v>
      </c>
      <c r="D80" s="96">
        <v>4961</v>
      </c>
      <c r="E80" s="48">
        <f t="shared" si="0"/>
        <v>94.60335621662853</v>
      </c>
      <c r="F80" s="95">
        <v>852</v>
      </c>
      <c r="G80" s="95">
        <v>3791</v>
      </c>
      <c r="H80" s="97">
        <v>318</v>
      </c>
    </row>
    <row r="81" spans="1:8" ht="30">
      <c r="A81" s="34" t="s">
        <v>28</v>
      </c>
      <c r="B81" s="35" t="s">
        <v>82</v>
      </c>
      <c r="C81" s="95">
        <v>13707</v>
      </c>
      <c r="D81" s="96">
        <v>11756</v>
      </c>
      <c r="E81" s="48">
        <f t="shared" si="0"/>
        <v>85.766396731597</v>
      </c>
      <c r="F81" s="95">
        <v>1964</v>
      </c>
      <c r="G81" s="95">
        <v>9792</v>
      </c>
      <c r="H81" s="97"/>
    </row>
    <row r="82" spans="1:8" ht="15">
      <c r="A82" s="34" t="s">
        <v>30</v>
      </c>
      <c r="B82" s="35" t="s">
        <v>36</v>
      </c>
      <c r="C82" s="95">
        <v>6000</v>
      </c>
      <c r="D82" s="96">
        <v>5979</v>
      </c>
      <c r="E82" s="52">
        <f t="shared" si="0"/>
        <v>99.65</v>
      </c>
      <c r="F82" s="95">
        <v>882</v>
      </c>
      <c r="G82" s="95">
        <v>1732</v>
      </c>
      <c r="H82" s="97">
        <v>3365</v>
      </c>
    </row>
    <row r="83" spans="1:8" ht="15">
      <c r="A83" s="32" t="s">
        <v>14</v>
      </c>
      <c r="B83" s="33" t="s">
        <v>68</v>
      </c>
      <c r="C83" s="89">
        <v>10000</v>
      </c>
      <c r="D83" s="90">
        <v>7907</v>
      </c>
      <c r="E83" s="46">
        <f t="shared" si="0"/>
        <v>79.07</v>
      </c>
      <c r="F83" s="89">
        <v>2422</v>
      </c>
      <c r="G83" s="89">
        <v>5180</v>
      </c>
      <c r="H83" s="91">
        <v>305</v>
      </c>
    </row>
    <row r="84" spans="1:8" ht="15">
      <c r="A84" s="38" t="s">
        <v>11</v>
      </c>
      <c r="B84" s="44"/>
      <c r="C84" s="86">
        <f>SUM(C85)</f>
        <v>0</v>
      </c>
      <c r="D84" s="86">
        <f>SUM(D85)</f>
        <v>900</v>
      </c>
      <c r="E84" s="49"/>
      <c r="F84" s="86">
        <f>SUM(F85)</f>
        <v>0</v>
      </c>
      <c r="G84" s="86">
        <f>SUM(G85)</f>
        <v>900</v>
      </c>
      <c r="H84" s="108">
        <f>SUM(H85)</f>
        <v>0</v>
      </c>
    </row>
    <row r="85" spans="1:8" ht="15">
      <c r="A85" s="32" t="s">
        <v>12</v>
      </c>
      <c r="B85" s="33" t="s">
        <v>36</v>
      </c>
      <c r="C85" s="89"/>
      <c r="D85" s="90">
        <v>900</v>
      </c>
      <c r="E85" s="46" t="e">
        <f t="shared" si="0"/>
        <v>#DIV/0!</v>
      </c>
      <c r="F85" s="89"/>
      <c r="G85" s="89">
        <v>900</v>
      </c>
      <c r="H85" s="91"/>
    </row>
    <row r="86" spans="1:8" ht="15">
      <c r="A86" s="38" t="s">
        <v>56</v>
      </c>
      <c r="B86" s="40"/>
      <c r="C86" s="86">
        <f>SUM(C87)</f>
        <v>5700</v>
      </c>
      <c r="D86" s="87">
        <f>SUM(D87)</f>
        <v>5205</v>
      </c>
      <c r="E86" s="50"/>
      <c r="F86" s="86">
        <f>SUM(F87)</f>
        <v>637</v>
      </c>
      <c r="G86" s="86">
        <f>SUM(G87)</f>
        <v>733</v>
      </c>
      <c r="H86" s="110">
        <f>SUM(H87)</f>
        <v>3835</v>
      </c>
    </row>
    <row r="87" spans="1:8" ht="15">
      <c r="A87" s="32" t="s">
        <v>30</v>
      </c>
      <c r="B87" s="41" t="s">
        <v>62</v>
      </c>
      <c r="C87" s="89">
        <v>5700</v>
      </c>
      <c r="D87" s="90">
        <v>5205</v>
      </c>
      <c r="E87" s="46">
        <f>D87*100/C87</f>
        <v>91.3157894736842</v>
      </c>
      <c r="F87" s="89">
        <v>637</v>
      </c>
      <c r="G87" s="89">
        <v>733</v>
      </c>
      <c r="H87" s="91">
        <v>3835</v>
      </c>
    </row>
    <row r="88" spans="1:8" ht="17.25" customHeight="1">
      <c r="A88" s="38" t="s">
        <v>34</v>
      </c>
      <c r="B88" s="39"/>
      <c r="C88" s="86">
        <f>SUM(C89:C90)</f>
        <v>11112</v>
      </c>
      <c r="D88" s="86">
        <f>SUM(D89:D90)</f>
        <v>10701</v>
      </c>
      <c r="E88" s="50"/>
      <c r="F88" s="86">
        <f>SUM(F89:F90)</f>
        <v>518</v>
      </c>
      <c r="G88" s="86">
        <f>SUM(G89:G90)</f>
        <v>2369</v>
      </c>
      <c r="H88" s="108">
        <f>SUM(H89:H90)</f>
        <v>7814</v>
      </c>
    </row>
    <row r="89" spans="1:8" ht="17.25" customHeight="1">
      <c r="A89" s="34" t="s">
        <v>28</v>
      </c>
      <c r="B89" s="35" t="s">
        <v>42</v>
      </c>
      <c r="C89" s="95"/>
      <c r="D89" s="96">
        <v>170</v>
      </c>
      <c r="E89" s="48" t="e">
        <f t="shared" si="0"/>
        <v>#DIV/0!</v>
      </c>
      <c r="F89" s="95">
        <v>52</v>
      </c>
      <c r="G89" s="95">
        <v>118</v>
      </c>
      <c r="H89" s="101"/>
    </row>
    <row r="90" spans="1:8" ht="17.25" customHeight="1">
      <c r="A90" s="32" t="s">
        <v>14</v>
      </c>
      <c r="B90" s="33" t="s">
        <v>70</v>
      </c>
      <c r="C90" s="89">
        <v>11112</v>
      </c>
      <c r="D90" s="90">
        <v>10531</v>
      </c>
      <c r="E90" s="46">
        <f t="shared" si="0"/>
        <v>94.77141828653707</v>
      </c>
      <c r="F90" s="89">
        <v>466</v>
      </c>
      <c r="G90" s="89">
        <v>2251</v>
      </c>
      <c r="H90" s="102">
        <v>7814</v>
      </c>
    </row>
    <row r="91" spans="1:8" ht="17.25" customHeight="1">
      <c r="A91" s="38" t="s">
        <v>7</v>
      </c>
      <c r="B91" s="39"/>
      <c r="C91" s="86">
        <f>SUM(C92:C92)</f>
        <v>792</v>
      </c>
      <c r="D91" s="87">
        <f>SUM(D92:D92)</f>
        <v>592</v>
      </c>
      <c r="E91" s="50"/>
      <c r="F91" s="86">
        <f>SUM(F92:F92)</f>
        <v>251</v>
      </c>
      <c r="G91" s="86">
        <f>SUM(G92:G92)</f>
        <v>336</v>
      </c>
      <c r="H91" s="88">
        <f>SUM(H92:H92)</f>
        <v>5</v>
      </c>
    </row>
    <row r="92" spans="1:8" ht="15.75" thickBot="1">
      <c r="A92" s="34" t="s">
        <v>35</v>
      </c>
      <c r="B92" s="35" t="s">
        <v>37</v>
      </c>
      <c r="C92" s="95">
        <v>792</v>
      </c>
      <c r="D92" s="96">
        <v>592</v>
      </c>
      <c r="E92" s="48">
        <f t="shared" si="0"/>
        <v>74.74747474747475</v>
      </c>
      <c r="F92" s="95">
        <v>251</v>
      </c>
      <c r="G92" s="95">
        <v>336</v>
      </c>
      <c r="H92" s="97">
        <v>5</v>
      </c>
    </row>
    <row r="93" spans="1:8" s="13" customFormat="1" ht="15.75" thickBot="1">
      <c r="A93" s="53" t="s">
        <v>2</v>
      </c>
      <c r="B93" s="14"/>
      <c r="C93" s="116">
        <f>C69+C71+C73+C75+C77+C79+C84+C88+C91+C86</f>
        <v>67010</v>
      </c>
      <c r="D93" s="116">
        <f>D69+D71+D73+D75+D77+D79+D84+D88+D91+D86</f>
        <v>59961</v>
      </c>
      <c r="E93" s="25"/>
      <c r="F93" s="116">
        <f>F69+F71+F73+F75+F77+F79+F84+F88+F91+F86</f>
        <v>9042</v>
      </c>
      <c r="G93" s="116">
        <f>G69+G71+G73+G75+G77+G79+G84+G88+G91+G86</f>
        <v>28710</v>
      </c>
      <c r="H93" s="142">
        <f>H69+H71+H73+H75+H77+H79+H84+H88+H91+H86</f>
        <v>22209</v>
      </c>
    </row>
    <row r="94" spans="1:8" ht="15">
      <c r="A94" s="154" t="s">
        <v>48</v>
      </c>
      <c r="B94" s="155"/>
      <c r="C94" s="155"/>
      <c r="D94" s="155"/>
      <c r="E94" s="155"/>
      <c r="F94" s="155"/>
      <c r="G94" s="155"/>
      <c r="H94" s="23"/>
    </row>
    <row r="95" spans="1:8" ht="15">
      <c r="A95" s="56" t="s">
        <v>10</v>
      </c>
      <c r="B95" s="57"/>
      <c r="C95" s="127">
        <f>SUM(C96:C96)</f>
        <v>0</v>
      </c>
      <c r="D95" s="127">
        <f>SUM(D96:D96)</f>
        <v>1639</v>
      </c>
      <c r="E95" s="58"/>
      <c r="F95" s="127">
        <f>SUM(F96:F96)</f>
        <v>0</v>
      </c>
      <c r="G95" s="127">
        <f>SUM(G96:G96)</f>
        <v>1639</v>
      </c>
      <c r="H95" s="133">
        <f>SUM(H96:H96)</f>
        <v>0</v>
      </c>
    </row>
    <row r="96" spans="1:8" ht="15" customHeight="1">
      <c r="A96" s="59" t="s">
        <v>28</v>
      </c>
      <c r="B96" s="60"/>
      <c r="C96" s="128"/>
      <c r="D96" s="128">
        <v>1639</v>
      </c>
      <c r="E96" s="61"/>
      <c r="F96" s="128"/>
      <c r="G96" s="128">
        <v>1639</v>
      </c>
      <c r="H96" s="134"/>
    </row>
    <row r="97" spans="1:8" s="64" customFormat="1" ht="15" customHeight="1">
      <c r="A97" s="62" t="s">
        <v>23</v>
      </c>
      <c r="B97" s="63"/>
      <c r="C97" s="127">
        <f>SUM(C98:C98)</f>
        <v>361</v>
      </c>
      <c r="D97" s="127">
        <f>SUM(D98:D98)</f>
        <v>334</v>
      </c>
      <c r="E97" s="58"/>
      <c r="F97" s="127">
        <f>SUM(F98:F98)</f>
        <v>115</v>
      </c>
      <c r="G97" s="127">
        <f>SUM(G98:G98)</f>
        <v>203</v>
      </c>
      <c r="H97" s="133">
        <f>SUM(H98:H98)</f>
        <v>16</v>
      </c>
    </row>
    <row r="98" spans="1:8" s="68" customFormat="1" ht="15" customHeight="1">
      <c r="A98" s="65" t="s">
        <v>31</v>
      </c>
      <c r="B98" s="66" t="s">
        <v>38</v>
      </c>
      <c r="C98" s="129">
        <v>361</v>
      </c>
      <c r="D98" s="129">
        <v>334</v>
      </c>
      <c r="E98" s="67">
        <f>D98*100/C98</f>
        <v>92.5207756232687</v>
      </c>
      <c r="F98" s="129">
        <v>115</v>
      </c>
      <c r="G98" s="129">
        <v>203</v>
      </c>
      <c r="H98" s="135">
        <v>16</v>
      </c>
    </row>
    <row r="99" spans="1:8" s="68" customFormat="1" ht="15">
      <c r="A99" s="69" t="s">
        <v>15</v>
      </c>
      <c r="B99" s="70"/>
      <c r="C99" s="130">
        <f>SUM(C100:C100)</f>
        <v>0</v>
      </c>
      <c r="D99" s="130">
        <f>SUM(D100:D100)</f>
        <v>1003</v>
      </c>
      <c r="E99" s="71"/>
      <c r="F99" s="130">
        <f>SUM(F100:F100)</f>
        <v>510</v>
      </c>
      <c r="G99" s="130">
        <f>SUM(G100:G100)</f>
        <v>493</v>
      </c>
      <c r="H99" s="136">
        <f>SUM(H100:H100)</f>
        <v>0</v>
      </c>
    </row>
    <row r="100" spans="1:8" s="68" customFormat="1" ht="16.5" customHeight="1">
      <c r="A100" s="59" t="s">
        <v>28</v>
      </c>
      <c r="B100" s="72"/>
      <c r="C100" s="131"/>
      <c r="D100" s="131">
        <v>1003</v>
      </c>
      <c r="E100" s="61"/>
      <c r="F100" s="131">
        <v>510</v>
      </c>
      <c r="G100" s="137">
        <v>493</v>
      </c>
      <c r="H100" s="134"/>
    </row>
    <row r="101" spans="1:8" s="68" customFormat="1" ht="15">
      <c r="A101" s="62" t="s">
        <v>11</v>
      </c>
      <c r="B101" s="73"/>
      <c r="C101" s="127">
        <f>C102</f>
        <v>0</v>
      </c>
      <c r="D101" s="127">
        <f>D102</f>
        <v>1750</v>
      </c>
      <c r="E101" s="58"/>
      <c r="F101" s="127">
        <f>F102</f>
        <v>0</v>
      </c>
      <c r="G101" s="127">
        <f>G102</f>
        <v>1000</v>
      </c>
      <c r="H101" s="133">
        <f>H102</f>
        <v>750</v>
      </c>
    </row>
    <row r="102" spans="1:15" s="68" customFormat="1" ht="15">
      <c r="A102" s="74" t="s">
        <v>12</v>
      </c>
      <c r="B102" s="75" t="s">
        <v>27</v>
      </c>
      <c r="C102" s="132"/>
      <c r="D102" s="129">
        <v>1750</v>
      </c>
      <c r="E102" s="67"/>
      <c r="F102" s="129"/>
      <c r="G102" s="129">
        <v>1000</v>
      </c>
      <c r="H102" s="135">
        <v>750</v>
      </c>
      <c r="I102" s="76"/>
      <c r="J102" s="76"/>
      <c r="K102" s="76"/>
      <c r="L102" s="76"/>
      <c r="M102" s="76"/>
      <c r="N102" s="76"/>
      <c r="O102" s="76"/>
    </row>
    <row r="103" spans="1:8" s="68" customFormat="1" ht="15">
      <c r="A103" s="56" t="s">
        <v>29</v>
      </c>
      <c r="B103" s="73"/>
      <c r="C103" s="127">
        <f>SUM(C104:C104)</f>
        <v>1034</v>
      </c>
      <c r="D103" s="127">
        <f>SUM(D104:D104)</f>
        <v>890</v>
      </c>
      <c r="E103" s="58"/>
      <c r="F103" s="127">
        <f>SUM(F104:F104)</f>
        <v>69</v>
      </c>
      <c r="G103" s="127">
        <f>SUM(G104:G104)</f>
        <v>157</v>
      </c>
      <c r="H103" s="133">
        <f>SUM(H104:H104)</f>
        <v>664</v>
      </c>
    </row>
    <row r="104" spans="1:8" s="68" customFormat="1" ht="16.5" customHeight="1">
      <c r="A104" s="65" t="s">
        <v>31</v>
      </c>
      <c r="B104" s="75" t="s">
        <v>37</v>
      </c>
      <c r="C104" s="129">
        <v>1034</v>
      </c>
      <c r="D104" s="129">
        <v>890</v>
      </c>
      <c r="E104" s="61">
        <f>D104*100/C104</f>
        <v>86.073500967118</v>
      </c>
      <c r="F104" s="129">
        <v>69</v>
      </c>
      <c r="G104" s="129">
        <v>157</v>
      </c>
      <c r="H104" s="135">
        <v>664</v>
      </c>
    </row>
    <row r="105" spans="1:8" s="68" customFormat="1" ht="15">
      <c r="A105" s="56" t="s">
        <v>22</v>
      </c>
      <c r="B105" s="77"/>
      <c r="C105" s="127">
        <f>SUM(C106:C106)</f>
        <v>898</v>
      </c>
      <c r="D105" s="127">
        <f>SUM(D106:D106)</f>
        <v>876</v>
      </c>
      <c r="E105" s="58"/>
      <c r="F105" s="127">
        <f>SUM(F106:F106)</f>
        <v>66</v>
      </c>
      <c r="G105" s="127">
        <f>SUM(G106:G106)</f>
        <v>406</v>
      </c>
      <c r="H105" s="133">
        <f>SUM(H106:H106)</f>
        <v>404</v>
      </c>
    </row>
    <row r="106" spans="1:8" s="68" customFormat="1" ht="16.5" customHeight="1" thickBot="1">
      <c r="A106" s="65" t="s">
        <v>31</v>
      </c>
      <c r="B106" s="66" t="s">
        <v>39</v>
      </c>
      <c r="C106" s="129">
        <v>898</v>
      </c>
      <c r="D106" s="129">
        <v>876</v>
      </c>
      <c r="E106" s="67">
        <f>D106*100/C106</f>
        <v>97.55011135857461</v>
      </c>
      <c r="F106" s="129">
        <v>66</v>
      </c>
      <c r="G106" s="129">
        <v>406</v>
      </c>
      <c r="H106" s="135">
        <v>404</v>
      </c>
    </row>
    <row r="107" spans="1:8" ht="15.75" thickBot="1">
      <c r="A107" s="53" t="s">
        <v>2</v>
      </c>
      <c r="B107" s="14"/>
      <c r="C107" s="116">
        <f>C95+C97+C99+C101+C103+C105</f>
        <v>2293</v>
      </c>
      <c r="D107" s="116">
        <f>D95+D97+D99+D101+D103+D105</f>
        <v>6492</v>
      </c>
      <c r="E107" s="25"/>
      <c r="F107" s="116">
        <f>F95+F97+F99+F101+F103+F105</f>
        <v>760</v>
      </c>
      <c r="G107" s="116">
        <f>G95+G97+G99+G101+G103+G105</f>
        <v>3898</v>
      </c>
      <c r="H107" s="142">
        <f>H95+H97+H99+H101+H103+H105</f>
        <v>1834</v>
      </c>
    </row>
    <row r="108" spans="1:8" ht="15.75" thickBot="1">
      <c r="A108" s="164" t="s">
        <v>49</v>
      </c>
      <c r="B108" s="165"/>
      <c r="C108" s="165"/>
      <c r="D108" s="165"/>
      <c r="E108" s="165"/>
      <c r="F108" s="165"/>
      <c r="G108" s="165"/>
      <c r="H108" s="166"/>
    </row>
    <row r="109" spans="1:8" ht="15">
      <c r="A109" s="54" t="s">
        <v>10</v>
      </c>
      <c r="B109" s="20"/>
      <c r="C109" s="138">
        <f>C110</f>
        <v>0</v>
      </c>
      <c r="D109" s="138">
        <f>D110</f>
        <v>2359</v>
      </c>
      <c r="E109" s="26"/>
      <c r="F109" s="138">
        <f>F110</f>
        <v>0</v>
      </c>
      <c r="G109" s="138">
        <f>G110</f>
        <v>2359</v>
      </c>
      <c r="H109" s="140">
        <f>H110</f>
        <v>0</v>
      </c>
    </row>
    <row r="110" spans="1:8" ht="15" customHeight="1" thickBot="1">
      <c r="A110" s="21" t="s">
        <v>28</v>
      </c>
      <c r="B110" s="19"/>
      <c r="C110" s="139">
        <v>0</v>
      </c>
      <c r="D110" s="139">
        <v>2359</v>
      </c>
      <c r="E110" s="24"/>
      <c r="F110" s="139"/>
      <c r="G110" s="139">
        <v>2359</v>
      </c>
      <c r="H110" s="141"/>
    </row>
    <row r="111" spans="1:8" ht="15.75" thickBot="1">
      <c r="A111" s="53" t="s">
        <v>2</v>
      </c>
      <c r="B111" s="14"/>
      <c r="C111" s="116">
        <f>C109</f>
        <v>0</v>
      </c>
      <c r="D111" s="116">
        <f>D109</f>
        <v>2359</v>
      </c>
      <c r="E111" s="25"/>
      <c r="F111" s="116">
        <f>F109</f>
        <v>0</v>
      </c>
      <c r="G111" s="116">
        <f>G109</f>
        <v>2359</v>
      </c>
      <c r="H111" s="142">
        <f>H109</f>
        <v>0</v>
      </c>
    </row>
    <row r="112" spans="1:9" ht="15.75" thickBot="1">
      <c r="A112" s="143" t="s">
        <v>13</v>
      </c>
      <c r="B112" s="144"/>
      <c r="C112" s="145">
        <f>C67+C107+C111+C93</f>
        <v>758982</v>
      </c>
      <c r="D112" s="145">
        <f>D67+D107+D111+D93</f>
        <v>653030</v>
      </c>
      <c r="E112" s="146"/>
      <c r="F112" s="145">
        <f>F67+F107+F111+F93</f>
        <v>131448</v>
      </c>
      <c r="G112" s="145">
        <f>G67+G107+G111+G93</f>
        <v>292355</v>
      </c>
      <c r="H112" s="147">
        <f>H67+H107+H111+H93</f>
        <v>229227</v>
      </c>
      <c r="I112" s="78"/>
    </row>
    <row r="113" spans="1:7" ht="15">
      <c r="A113" s="55"/>
      <c r="B113" s="15"/>
      <c r="C113" s="27"/>
      <c r="D113" s="27"/>
      <c r="E113" s="28"/>
      <c r="F113" s="27"/>
      <c r="G113" s="27"/>
    </row>
    <row r="114" spans="1:7" ht="15">
      <c r="A114" s="55"/>
      <c r="B114" s="15"/>
      <c r="C114" s="27"/>
      <c r="D114" s="27"/>
      <c r="E114" s="28"/>
      <c r="F114" s="27"/>
      <c r="G114" s="27"/>
    </row>
    <row r="115" spans="1:10" ht="15">
      <c r="A115" s="55"/>
      <c r="B115" s="15"/>
      <c r="C115" s="27"/>
      <c r="D115" s="27"/>
      <c r="E115" s="28"/>
      <c r="F115" s="27"/>
      <c r="G115" s="27"/>
      <c r="H115" s="27"/>
      <c r="I115" s="16"/>
      <c r="J115" s="16"/>
    </row>
    <row r="118" ht="12.75" customHeight="1">
      <c r="A118" s="17"/>
    </row>
    <row r="120" spans="6:7" ht="15">
      <c r="F120" s="11"/>
      <c r="G120" s="11"/>
    </row>
    <row r="121" ht="15">
      <c r="F121" s="11"/>
    </row>
    <row r="122" ht="15">
      <c r="E122" s="10"/>
    </row>
  </sheetData>
  <sheetProtection/>
  <mergeCells count="15">
    <mergeCell ref="A108:H108"/>
    <mergeCell ref="A10:A12"/>
    <mergeCell ref="B10:B12"/>
    <mergeCell ref="D10:D12"/>
    <mergeCell ref="E10:E12"/>
    <mergeCell ref="A14:G14"/>
    <mergeCell ref="C10:C12"/>
    <mergeCell ref="F10:H11"/>
    <mergeCell ref="A94:G94"/>
    <mergeCell ref="A68:G68"/>
    <mergeCell ref="A2:H2"/>
    <mergeCell ref="A4:H4"/>
    <mergeCell ref="A6:H6"/>
    <mergeCell ref="A7:H7"/>
    <mergeCell ref="A8:H8"/>
  </mergeCells>
  <printOptions horizontalCentered="1"/>
  <pageMargins left="0.5511811023622047" right="0.15748031496062992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8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Vl.Marinov</dc:creator>
  <cp:keywords/>
  <dc:description/>
  <cp:lastModifiedBy>Name</cp:lastModifiedBy>
  <cp:lastPrinted>2015-11-19T07:13:24Z</cp:lastPrinted>
  <dcterms:created xsi:type="dcterms:W3CDTF">2006-10-06T11:49:03Z</dcterms:created>
  <dcterms:modified xsi:type="dcterms:W3CDTF">2015-11-19T07:15:39Z</dcterms:modified>
  <cp:category/>
  <cp:version/>
  <cp:contentType/>
  <cp:contentStatus/>
</cp:coreProperties>
</file>